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filterPrivacy="1"/>
  <xr:revisionPtr revIDLastSave="0" documentId="13_ncr:1_{13EDC31D-8FF6-471F-BACC-AB899882D184}" xr6:coauthVersionLast="47" xr6:coauthVersionMax="47" xr10:uidLastSave="{00000000-0000-0000-0000-000000000000}"/>
  <bookViews>
    <workbookView xWindow="25080" yWindow="-120" windowWidth="25440" windowHeight="15390" xr2:uid="{00000000-000D-0000-FFFF-FFFF00000000}"/>
  </bookViews>
  <sheets>
    <sheet name="Cash Flow" sheetId="1" r:id="rId1"/>
    <sheet name="Cash Flow Chart" sheetId="2" r:id="rId2"/>
  </sheets>
  <definedNames>
    <definedName name="Cash_beginning">'Cash Flow'!$C$7</definedName>
    <definedName name="Cash_minimum">'Cash Flow'!$C$4</definedName>
    <definedName name="Company_name">'Cash Flow'!$B$2</definedName>
    <definedName name="_xlnm.Print_Titles" localSheetId="0">'Cash Flow'!$6:$6</definedName>
    <definedName name="Start_date">'Cash Flow'!$C$3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47" i="1" l="1"/>
  <c r="P30" i="1"/>
  <c r="F16" i="1"/>
  <c r="D16" i="1"/>
  <c r="O4" i="1" l="1"/>
  <c r="N4" i="1"/>
  <c r="M4" i="1"/>
  <c r="L4" i="1"/>
  <c r="K4" i="1"/>
  <c r="J4" i="1"/>
  <c r="I4" i="1"/>
  <c r="H4" i="1"/>
  <c r="G4" i="1"/>
  <c r="F4" i="1"/>
  <c r="E4" i="1"/>
  <c r="D4" i="1"/>
  <c r="P57" i="1" l="1"/>
  <c r="P56" i="1"/>
  <c r="P55" i="1"/>
  <c r="P54" i="1"/>
  <c r="P53" i="1"/>
  <c r="P52" i="1"/>
  <c r="C17" i="1" l="1"/>
  <c r="C49" i="1" s="1"/>
  <c r="D7" i="1" l="1"/>
  <c r="D17" i="1" s="1"/>
  <c r="E16" i="1" l="1"/>
  <c r="D37" i="2" l="1"/>
  <c r="P10" i="1" l="1"/>
  <c r="P11" i="1"/>
  <c r="P12" i="1"/>
  <c r="P13" i="1"/>
  <c r="P14" i="1"/>
  <c r="P45" i="1"/>
  <c r="P46" i="1"/>
  <c r="P44" i="1"/>
  <c r="P21" i="1"/>
  <c r="P22" i="1"/>
  <c r="P23" i="1"/>
  <c r="P24" i="1"/>
  <c r="P25" i="1"/>
  <c r="P26" i="1"/>
  <c r="P27" i="1"/>
  <c r="P28" i="1"/>
  <c r="P29" i="1"/>
  <c r="P31" i="1"/>
  <c r="P32" i="1"/>
  <c r="P33" i="1"/>
  <c r="P34" i="1"/>
  <c r="P35" i="1"/>
  <c r="P36" i="1"/>
  <c r="P37" i="1"/>
  <c r="P38" i="1"/>
  <c r="P39" i="1"/>
  <c r="P40" i="1"/>
  <c r="P41" i="1"/>
  <c r="P20" i="1"/>
  <c r="G16" i="1"/>
  <c r="H16" i="1"/>
  <c r="I16" i="1"/>
  <c r="J16" i="1"/>
  <c r="K16" i="1"/>
  <c r="L16" i="1"/>
  <c r="M16" i="1"/>
  <c r="N16" i="1"/>
  <c r="O16" i="1"/>
  <c r="D42" i="1" l="1"/>
  <c r="D48" i="1" s="1"/>
  <c r="F42" i="1"/>
  <c r="F48" i="1" s="1"/>
  <c r="K42" i="1"/>
  <c r="K48" i="1" s="1"/>
  <c r="E42" i="1"/>
  <c r="E48" i="1" s="1"/>
  <c r="J42" i="1"/>
  <c r="J48" i="1" s="1"/>
  <c r="N42" i="1"/>
  <c r="N48" i="1" s="1"/>
  <c r="I42" i="1"/>
  <c r="I48" i="1" s="1"/>
  <c r="O42" i="1"/>
  <c r="O48" i="1" s="1"/>
  <c r="H42" i="1"/>
  <c r="H48" i="1" s="1"/>
  <c r="L42" i="1"/>
  <c r="L48" i="1" s="1"/>
  <c r="M42" i="1"/>
  <c r="M48" i="1" s="1"/>
  <c r="G42" i="1"/>
  <c r="G48" i="1" s="1"/>
  <c r="P16" i="1"/>
  <c r="P48" i="1" l="1"/>
  <c r="D49" i="1"/>
  <c r="E7" i="1" s="1"/>
  <c r="E17" i="1" s="1"/>
  <c r="E49" i="1" s="1"/>
  <c r="F7" i="1" s="1"/>
  <c r="F17" i="1" s="1"/>
  <c r="F49" i="1" s="1"/>
  <c r="G7" i="1" s="1"/>
  <c r="G17" i="1" s="1"/>
  <c r="G49" i="1" s="1"/>
  <c r="H7" i="1" s="1"/>
  <c r="H17" i="1" s="1"/>
  <c r="H49" i="1" s="1"/>
  <c r="I7" i="1" s="1"/>
  <c r="I17" i="1" s="1"/>
  <c r="I49" i="1" s="1"/>
  <c r="J7" i="1" s="1"/>
  <c r="J17" i="1" s="1"/>
  <c r="J49" i="1" s="1"/>
  <c r="K7" i="1" s="1"/>
  <c r="K17" i="1" s="1"/>
  <c r="K49" i="1" s="1"/>
  <c r="L7" i="1" s="1"/>
  <c r="L17" i="1" s="1"/>
  <c r="L49" i="1" s="1"/>
  <c r="M7" i="1" s="1"/>
  <c r="M17" i="1" s="1"/>
  <c r="M49" i="1" s="1"/>
  <c r="N7" i="1" s="1"/>
  <c r="N17" i="1" s="1"/>
  <c r="N49" i="1" s="1"/>
  <c r="O7" i="1" s="1"/>
  <c r="O17" i="1" s="1"/>
  <c r="O49" i="1" s="1"/>
  <c r="P42" i="1"/>
</calcChain>
</file>

<file path=xl/sharedStrings.xml><?xml version="1.0" encoding="utf-8"?>
<sst xmlns="http://schemas.openxmlformats.org/spreadsheetml/2006/main" count="126" uniqueCount="73">
  <si>
    <t>SUBTOTAL</t>
  </si>
  <si>
    <t>Total</t>
  </si>
  <si>
    <t xml:space="preserve"> </t>
  </si>
  <si>
    <t>Jul-22</t>
  </si>
  <si>
    <t>Aug-22</t>
  </si>
  <si>
    <t>Sep-22</t>
  </si>
  <si>
    <t>Oct-22</t>
  </si>
  <si>
    <t>Nov-22</t>
  </si>
  <si>
    <t>Dec-22</t>
  </si>
  <si>
    <t xml:space="preserve">ONLY 6 MONTHS REQUIRED  </t>
  </si>
  <si>
    <t>April</t>
  </si>
  <si>
    <t>May</t>
  </si>
  <si>
    <t>June</t>
  </si>
  <si>
    <t>July</t>
  </si>
  <si>
    <t>Aug</t>
  </si>
  <si>
    <t>Sept</t>
  </si>
  <si>
    <t>Proyección de flujo de fondos a seis meses</t>
  </si>
  <si>
    <t>Nombre de la compañía</t>
  </si>
  <si>
    <t>Fecha de inicio</t>
  </si>
  <si>
    <t>INGRESAR AQUI EL MES DE INICIO. LA TABLA SE ACTUALIZARA</t>
  </si>
  <si>
    <t>Inicio</t>
  </si>
  <si>
    <t>Abril</t>
  </si>
  <si>
    <t>Mayo</t>
  </si>
  <si>
    <t>Junio</t>
  </si>
  <si>
    <t>Julio</t>
  </si>
  <si>
    <t>Agosto</t>
  </si>
  <si>
    <t>INGRESO EN EFECTIVO</t>
  </si>
  <si>
    <t>Ventas en efectivo</t>
  </si>
  <si>
    <t>Devoluciones y bonificaciones</t>
  </si>
  <si>
    <t>Cobros de cuentas por cobrar</t>
  </si>
  <si>
    <t>Intereses y otros ingresos</t>
  </si>
  <si>
    <t>Inrgesos por préstamos</t>
  </si>
  <si>
    <t>Subsidios</t>
  </si>
  <si>
    <t>TOTAL INGRESOS EFECTIVO</t>
  </si>
  <si>
    <t>Total de fondos disponibles</t>
  </si>
  <si>
    <t>GASTOS PAGADOS</t>
  </si>
  <si>
    <t>Publicidad</t>
  </si>
  <si>
    <t>Comisiones y tarifas</t>
  </si>
  <si>
    <t>Contrato laboral</t>
  </si>
  <si>
    <t>Seguro (que no sea de salud)</t>
  </si>
  <si>
    <t>Gastos por intereses</t>
  </si>
  <si>
    <t>Materiales y suministros</t>
  </si>
  <si>
    <t>Comida y entretenimiento</t>
  </si>
  <si>
    <t>Intereses hipotecarios</t>
  </si>
  <si>
    <t>Gasto de oficina</t>
  </si>
  <si>
    <t>Alquilar o arrendar</t>
  </si>
  <si>
    <t>Reparaciones y mantenimiento</t>
  </si>
  <si>
    <t>Impuestos y licencias</t>
  </si>
  <si>
    <t>Viaje</t>
  </si>
  <si>
    <t>Utilidades</t>
  </si>
  <si>
    <t>Otros gastos</t>
  </si>
  <si>
    <t>Misceláneas</t>
  </si>
  <si>
    <t>Programas beneficios empleados</t>
  </si>
  <si>
    <t>Plan pensiones / beneficios</t>
  </si>
  <si>
    <t>Renta / arriendo: vehículos, equipos</t>
  </si>
  <si>
    <t>Salarios (menos créditos empleados)</t>
  </si>
  <si>
    <t>EFECTIVO PAGADO</t>
  </si>
  <si>
    <t>Pago del principal del préstamo</t>
  </si>
  <si>
    <t>compras de capital</t>
  </si>
  <si>
    <t>Otros costos de inicio</t>
  </si>
  <si>
    <t>TOTAL EFECTIVO PAGADO</t>
  </si>
  <si>
    <t>Fondos disponibles (fin de mes)</t>
  </si>
  <si>
    <t>OTROS DATOS OPERATIVOS</t>
  </si>
  <si>
    <t>Volumen de ventas (dólares)</t>
  </si>
  <si>
    <t>Saldo de cuentas por cobrar</t>
  </si>
  <si>
    <t>Saldo de la deuda incobrable</t>
  </si>
  <si>
    <t>Inventario a la mano</t>
  </si>
  <si>
    <t>Saldo de cuentas por pagar</t>
  </si>
  <si>
    <t>Depreciación</t>
  </si>
  <si>
    <t>Para reservar y/o depósito garantizado</t>
  </si>
  <si>
    <t>Efectivo disponible (principio del mes)</t>
  </si>
  <si>
    <t>Alerta de saldo de efectivo mínimo</t>
  </si>
  <si>
    <t>En esta celda se encuentra un gráfico combinado que muestra la Alerta de mínimo de efectivo disponible y la Proyección de flujo de efectivo.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</si>
</sst>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164" formatCode="mmmm"/>
    <numFmt numFmtId="165" formatCode="&quot;$&quot;#,##0"/>
  </numFmts>
  <fonts count="14" x14ac:knownFonts="1">
    <font>
      <sz val="8"/>
      <name val="Arial"/>
    </font>
    <font>
      <sz val="10"/>
      <name val="Arial"/>
      <family val="2"/>
    </font>
    <font>
      <sz val="8"/>
      <name val="Arial"/>
      <family val="2"/>
    </font>
    <font>
      <sz val="8"/>
      <name val="Arial"/>
      <family val="2"/>
      <scheme val="minor"/>
    </font>
    <font>
      <sz val="10"/>
      <color indexed="8"/>
      <name val="Arial"/>
      <family val="2"/>
      <scheme val="minor"/>
    </font>
    <font>
      <b/>
      <sz val="10"/>
      <name val="Arial"/>
      <family val="2"/>
      <scheme val="minor"/>
    </font>
    <font>
      <b/>
      <sz val="8"/>
      <name val="Arial"/>
      <family val="2"/>
      <scheme val="minor"/>
    </font>
    <font>
      <sz val="10"/>
      <name val="Arial"/>
      <family val="2"/>
      <scheme val="minor"/>
    </font>
    <font>
      <sz val="8"/>
      <color theme="0"/>
      <name val="Arial"/>
      <family val="2"/>
      <scheme val="minor"/>
    </font>
    <font>
      <b/>
      <sz val="14"/>
      <color theme="1" tint="0.249977111117893"/>
      <name val="Arial"/>
      <family val="2"/>
      <scheme val="major"/>
    </font>
    <font>
      <b/>
      <sz val="8"/>
      <color theme="0"/>
      <name val="Arial"/>
      <family val="2"/>
      <scheme val="minor"/>
    </font>
    <font>
      <b/>
      <sz val="8"/>
      <color theme="0" tint="-0.249977111117893"/>
      <name val="Arial"/>
      <family val="2"/>
      <scheme val="minor"/>
    </font>
    <font>
      <sz val="8"/>
      <color theme="0" tint="-0.249977111117893"/>
      <name val="Arial"/>
      <family val="2"/>
      <scheme val="minor"/>
    </font>
    <font>
      <b/>
      <sz val="8"/>
      <color theme="1"/>
      <name val="Arial"/>
      <family val="2"/>
      <scheme val="minor"/>
    </font>
  </fonts>
  <fills count="9">
    <fill>
      <patternFill patternType="none"/>
    </fill>
    <fill>
      <patternFill patternType="gray125"/>
    </fill>
    <fill>
      <patternFill patternType="lightUp">
        <bgColor indexed="22"/>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theme="1" tint="0.34998626667073579"/>
        <bgColor indexed="64"/>
      </patternFill>
    </fill>
    <fill>
      <patternFill patternType="solid">
        <fgColor rgb="FFFFFF00"/>
        <bgColor indexed="64"/>
      </patternFill>
    </fill>
    <fill>
      <patternFill patternType="solid">
        <fgColor rgb="FFFF00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23"/>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auto="1"/>
      </top>
      <bottom style="thin">
        <color auto="1"/>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alignment wrapText="1"/>
    </xf>
    <xf numFmtId="44" fontId="1" fillId="0" borderId="0" applyFont="0" applyFill="0" applyBorder="0" applyAlignment="0" applyProtection="0"/>
  </cellStyleXfs>
  <cellXfs count="79">
    <xf numFmtId="0" fontId="0" fillId="0" borderId="0" xfId="0">
      <alignment wrapText="1"/>
    </xf>
    <xf numFmtId="0" fontId="3" fillId="0" borderId="0" xfId="0" applyFont="1" applyAlignment="1"/>
    <xf numFmtId="0" fontId="4" fillId="0" borderId="0" xfId="0" applyFont="1" applyFill="1" applyProtection="1">
      <alignment wrapText="1"/>
    </xf>
    <xf numFmtId="3" fontId="3" fillId="0" borderId="9" xfId="0" applyNumberFormat="1" applyFont="1" applyBorder="1" applyProtection="1">
      <alignment wrapText="1"/>
      <protection locked="0"/>
    </xf>
    <xf numFmtId="0" fontId="5" fillId="0" borderId="0" xfId="0" applyFont="1" applyBorder="1" applyAlignment="1"/>
    <xf numFmtId="0" fontId="6" fillId="0" borderId="0" xfId="0" applyFont="1" applyBorder="1" applyAlignment="1">
      <alignment wrapText="1"/>
    </xf>
    <xf numFmtId="0" fontId="3" fillId="0" borderId="0" xfId="0" applyFont="1" applyBorder="1">
      <alignment wrapText="1"/>
    </xf>
    <xf numFmtId="0" fontId="6" fillId="0" borderId="3" xfId="0" applyFont="1" applyBorder="1" applyAlignment="1">
      <alignment wrapText="1"/>
    </xf>
    <xf numFmtId="3" fontId="3" fillId="2" borderId="10" xfId="0" applyNumberFormat="1" applyFont="1" applyFill="1" applyBorder="1">
      <alignment wrapText="1"/>
    </xf>
    <xf numFmtId="0" fontId="3" fillId="0" borderId="0" xfId="0" applyFont="1">
      <alignment wrapText="1"/>
    </xf>
    <xf numFmtId="3" fontId="3" fillId="0" borderId="4" xfId="0" applyNumberFormat="1" applyFont="1" applyBorder="1">
      <alignment wrapText="1"/>
    </xf>
    <xf numFmtId="3" fontId="3" fillId="0" borderId="1" xfId="0" applyNumberFormat="1" applyFont="1" applyBorder="1" applyProtection="1">
      <alignment wrapText="1"/>
      <protection locked="0"/>
    </xf>
    <xf numFmtId="3" fontId="3" fillId="0" borderId="7" xfId="0" applyNumberFormat="1" applyFont="1" applyBorder="1">
      <alignment wrapText="1"/>
    </xf>
    <xf numFmtId="0" fontId="6" fillId="0" borderId="7" xfId="0" applyFont="1" applyBorder="1" applyAlignment="1">
      <alignment wrapText="1"/>
    </xf>
    <xf numFmtId="0" fontId="3" fillId="0" borderId="7" xfId="0" applyFont="1" applyBorder="1">
      <alignment wrapText="1"/>
    </xf>
    <xf numFmtId="0" fontId="3" fillId="0" borderId="0" xfId="0" applyFont="1" applyAlignment="1">
      <alignment wrapText="1"/>
    </xf>
    <xf numFmtId="0" fontId="7" fillId="0" borderId="0" xfId="0" applyFont="1" applyFill="1" applyProtection="1">
      <alignment wrapText="1"/>
    </xf>
    <xf numFmtId="3" fontId="8" fillId="0" borderId="0" xfId="0" applyNumberFormat="1" applyFont="1" applyAlignment="1"/>
    <xf numFmtId="3" fontId="3" fillId="3" borderId="10" xfId="0" applyNumberFormat="1" applyFont="1" applyFill="1" applyBorder="1">
      <alignment wrapText="1"/>
    </xf>
    <xf numFmtId="3" fontId="3" fillId="3" borderId="3" xfId="0" applyNumberFormat="1" applyFont="1" applyFill="1" applyBorder="1">
      <alignment wrapText="1"/>
    </xf>
    <xf numFmtId="3" fontId="3" fillId="0" borderId="0" xfId="0" applyNumberFormat="1" applyFont="1">
      <alignment wrapText="1"/>
    </xf>
    <xf numFmtId="0" fontId="6" fillId="0" borderId="4" xfId="0" applyFont="1" applyBorder="1" applyAlignment="1">
      <alignment wrapText="1"/>
    </xf>
    <xf numFmtId="0" fontId="3" fillId="0" borderId="5" xfId="0" applyFont="1" applyFill="1" applyBorder="1" applyProtection="1">
      <alignment wrapText="1"/>
    </xf>
    <xf numFmtId="3" fontId="3" fillId="3" borderId="8" xfId="0" applyNumberFormat="1" applyFont="1" applyFill="1" applyBorder="1">
      <alignment wrapText="1"/>
    </xf>
    <xf numFmtId="3" fontId="3" fillId="2" borderId="11" xfId="0" applyNumberFormat="1" applyFont="1" applyFill="1" applyBorder="1">
      <alignment wrapText="1"/>
    </xf>
    <xf numFmtId="3" fontId="3" fillId="0" borderId="0" xfId="0" applyNumberFormat="1" applyFont="1" applyBorder="1">
      <alignment wrapText="1"/>
    </xf>
    <xf numFmtId="3" fontId="3" fillId="0" borderId="12" xfId="0" applyNumberFormat="1" applyFont="1" applyBorder="1" applyProtection="1">
      <alignment wrapText="1"/>
      <protection locked="0"/>
    </xf>
    <xf numFmtId="0" fontId="3" fillId="0" borderId="13" xfId="0" applyNumberFormat="1" applyFont="1" applyFill="1" applyBorder="1" applyAlignment="1"/>
    <xf numFmtId="0" fontId="3" fillId="0" borderId="13" xfId="0" applyFont="1" applyBorder="1" applyAlignment="1">
      <alignment wrapText="1"/>
    </xf>
    <xf numFmtId="0" fontId="3" fillId="0" borderId="5" xfId="0" applyNumberFormat="1" applyFont="1" applyFill="1" applyBorder="1" applyAlignment="1"/>
    <xf numFmtId="0" fontId="3" fillId="0" borderId="5" xfId="0" applyFont="1" applyBorder="1" applyAlignment="1">
      <alignment wrapText="1"/>
    </xf>
    <xf numFmtId="0" fontId="3" fillId="0" borderId="6" xfId="0" applyFont="1" applyBorder="1" applyAlignment="1">
      <alignment wrapText="1"/>
    </xf>
    <xf numFmtId="3" fontId="3" fillId="4" borderId="8" xfId="0" applyNumberFormat="1" applyFont="1" applyFill="1" applyBorder="1" applyProtection="1">
      <alignment wrapText="1"/>
    </xf>
    <xf numFmtId="0" fontId="3" fillId="0" borderId="16" xfId="0" applyFont="1" applyBorder="1" applyAlignment="1">
      <alignment wrapText="1"/>
    </xf>
    <xf numFmtId="3" fontId="3" fillId="4" borderId="14" xfId="0" applyNumberFormat="1" applyFont="1" applyFill="1" applyBorder="1" applyProtection="1">
      <alignment wrapText="1"/>
    </xf>
    <xf numFmtId="0" fontId="3" fillId="0" borderId="17" xfId="0" applyFont="1" applyBorder="1" applyAlignment="1">
      <alignment wrapText="1"/>
    </xf>
    <xf numFmtId="3" fontId="3" fillId="0" borderId="18" xfId="0" applyNumberFormat="1" applyFont="1" applyBorder="1" applyProtection="1">
      <alignment wrapText="1"/>
      <protection locked="0"/>
    </xf>
    <xf numFmtId="3" fontId="3" fillId="4" borderId="15" xfId="0" applyNumberFormat="1" applyFont="1" applyFill="1" applyBorder="1" applyProtection="1">
      <alignment wrapText="1"/>
    </xf>
    <xf numFmtId="0" fontId="3" fillId="4" borderId="18" xfId="0" applyNumberFormat="1" applyFont="1" applyFill="1" applyBorder="1">
      <alignment wrapText="1"/>
    </xf>
    <xf numFmtId="0" fontId="3" fillId="4" borderId="9" xfId="0" applyNumberFormat="1" applyFont="1" applyFill="1" applyBorder="1">
      <alignment wrapText="1"/>
    </xf>
    <xf numFmtId="0" fontId="3" fillId="2" borderId="10" xfId="0" applyFont="1" applyFill="1" applyBorder="1">
      <alignment wrapText="1"/>
    </xf>
    <xf numFmtId="3" fontId="3" fillId="3" borderId="11" xfId="0" applyNumberFormat="1" applyFont="1" applyFill="1" applyBorder="1">
      <alignment wrapText="1"/>
    </xf>
    <xf numFmtId="3" fontId="3" fillId="0" borderId="10" xfId="0" applyNumberFormat="1" applyFont="1" applyBorder="1" applyProtection="1">
      <alignment wrapText="1"/>
      <protection locked="0"/>
    </xf>
    <xf numFmtId="3" fontId="3" fillId="2" borderId="19" xfId="0" applyNumberFormat="1" applyFont="1" applyFill="1" applyBorder="1">
      <alignment wrapText="1"/>
    </xf>
    <xf numFmtId="3" fontId="3" fillId="0" borderId="19" xfId="0" applyNumberFormat="1" applyFont="1" applyBorder="1">
      <alignment wrapText="1"/>
    </xf>
    <xf numFmtId="3" fontId="3" fillId="3" borderId="19" xfId="0" applyNumberFormat="1" applyFont="1" applyFill="1" applyBorder="1">
      <alignment wrapText="1"/>
    </xf>
    <xf numFmtId="0" fontId="3" fillId="0" borderId="20" xfId="0" applyFont="1" applyBorder="1" applyAlignment="1">
      <alignment wrapText="1"/>
    </xf>
    <xf numFmtId="0" fontId="11" fillId="2" borderId="11" xfId="0" applyNumberFormat="1" applyFont="1" applyFill="1" applyBorder="1">
      <alignment wrapText="1"/>
    </xf>
    <xf numFmtId="3" fontId="3" fillId="0" borderId="11" xfId="0" applyNumberFormat="1" applyFont="1" applyBorder="1">
      <alignment wrapText="1"/>
    </xf>
    <xf numFmtId="0" fontId="6" fillId="5" borderId="12" xfId="0" applyFont="1" applyFill="1" applyBorder="1" applyProtection="1">
      <alignment wrapText="1"/>
    </xf>
    <xf numFmtId="3" fontId="12" fillId="2" borderId="10" xfId="0" applyNumberFormat="1" applyFont="1" applyFill="1" applyBorder="1">
      <alignment wrapText="1"/>
    </xf>
    <xf numFmtId="0" fontId="6" fillId="5" borderId="12" xfId="0" applyFont="1" applyFill="1" applyBorder="1" applyAlignment="1">
      <alignment wrapText="1"/>
    </xf>
    <xf numFmtId="3" fontId="12" fillId="2" borderId="11" xfId="0" applyNumberFormat="1" applyFont="1" applyFill="1" applyBorder="1">
      <alignment wrapText="1"/>
    </xf>
    <xf numFmtId="0" fontId="13" fillId="5" borderId="0" xfId="0" applyNumberFormat="1" applyFont="1" applyFill="1" applyBorder="1" applyAlignment="1">
      <alignment wrapText="1"/>
    </xf>
    <xf numFmtId="0" fontId="6" fillId="5" borderId="8" xfId="0" applyFont="1" applyFill="1" applyBorder="1" applyAlignment="1">
      <alignment wrapText="1"/>
    </xf>
    <xf numFmtId="3" fontId="3" fillId="2" borderId="21" xfId="0" applyNumberFormat="1" applyFont="1" applyFill="1" applyBorder="1">
      <alignment wrapText="1"/>
    </xf>
    <xf numFmtId="165" fontId="5" fillId="0" borderId="0" xfId="1" applyNumberFormat="1" applyFont="1"/>
    <xf numFmtId="0" fontId="10" fillId="6" borderId="6" xfId="0" applyFont="1" applyFill="1" applyBorder="1" applyAlignment="1">
      <alignment horizontal="center" wrapText="1"/>
    </xf>
    <xf numFmtId="17" fontId="10" fillId="6" borderId="9" xfId="0" applyNumberFormat="1" applyFont="1" applyFill="1" applyBorder="1" applyAlignment="1">
      <alignment horizontal="center" wrapText="1"/>
    </xf>
    <xf numFmtId="164" fontId="10" fillId="6" borderId="8" xfId="0" applyNumberFormat="1" applyFont="1" applyFill="1" applyBorder="1" applyAlignment="1">
      <alignment horizontal="center" wrapText="1"/>
    </xf>
    <xf numFmtId="0" fontId="10" fillId="6" borderId="2" xfId="0" applyFont="1" applyFill="1" applyBorder="1" applyAlignment="1">
      <alignment wrapText="1"/>
    </xf>
    <xf numFmtId="0" fontId="8" fillId="6" borderId="2" xfId="0" applyNumberFormat="1" applyFont="1" applyFill="1" applyBorder="1">
      <alignment wrapText="1"/>
    </xf>
    <xf numFmtId="0" fontId="8" fillId="6" borderId="2" xfId="0" applyNumberFormat="1" applyFont="1" applyFill="1" applyBorder="1" applyAlignment="1">
      <alignment horizontal="center" wrapText="1"/>
    </xf>
    <xf numFmtId="0" fontId="10" fillId="6" borderId="11" xfId="0" applyNumberFormat="1" applyFont="1" applyFill="1" applyBorder="1" applyAlignment="1">
      <alignment horizontal="center" wrapText="1"/>
    </xf>
    <xf numFmtId="0" fontId="10" fillId="6" borderId="2" xfId="0" applyFont="1" applyFill="1" applyBorder="1" applyAlignment="1"/>
    <xf numFmtId="0" fontId="8" fillId="6" borderId="2" xfId="0" applyFont="1" applyFill="1" applyBorder="1">
      <alignment wrapText="1"/>
    </xf>
    <xf numFmtId="0" fontId="8" fillId="6" borderId="2" xfId="0" applyFont="1" applyFill="1" applyBorder="1" applyAlignment="1">
      <alignment horizontal="center" wrapText="1"/>
    </xf>
    <xf numFmtId="17" fontId="3" fillId="7" borderId="1" xfId="0" applyNumberFormat="1" applyFont="1" applyFill="1" applyBorder="1" applyAlignment="1" applyProtection="1">
      <alignment horizontal="right" wrapText="1"/>
      <protection locked="0"/>
    </xf>
    <xf numFmtId="0" fontId="3" fillId="7" borderId="0" xfId="0" applyFont="1" applyFill="1" applyAlignment="1"/>
    <xf numFmtId="0" fontId="3" fillId="8" borderId="0" xfId="0" applyFont="1" applyFill="1" applyBorder="1" applyAlignment="1"/>
    <xf numFmtId="0" fontId="3" fillId="8" borderId="0" xfId="0" applyFont="1" applyFill="1" applyAlignment="1"/>
    <xf numFmtId="0" fontId="6" fillId="5" borderId="22" xfId="0" applyFont="1" applyFill="1" applyBorder="1" applyAlignment="1">
      <alignment wrapText="1"/>
    </xf>
    <xf numFmtId="3" fontId="3" fillId="3" borderId="23" xfId="0" applyNumberFormat="1" applyFont="1" applyFill="1" applyBorder="1">
      <alignment wrapText="1"/>
    </xf>
    <xf numFmtId="3" fontId="3" fillId="0" borderId="24" xfId="0" applyNumberFormat="1" applyFont="1" applyBorder="1" applyProtection="1">
      <alignment wrapText="1"/>
      <protection locked="0"/>
    </xf>
    <xf numFmtId="0" fontId="3" fillId="0" borderId="25" xfId="0" applyFont="1" applyFill="1" applyBorder="1" applyProtection="1">
      <alignment wrapText="1"/>
    </xf>
    <xf numFmtId="3" fontId="3" fillId="3" borderId="24" xfId="0" applyNumberFormat="1" applyFont="1" applyFill="1" applyBorder="1">
      <alignment wrapText="1"/>
    </xf>
    <xf numFmtId="0" fontId="9" fillId="0" borderId="0" xfId="0" applyFont="1" applyFill="1" applyBorder="1" applyAlignment="1" applyProtection="1">
      <alignment horizontal="center" wrapText="1"/>
    </xf>
    <xf numFmtId="0" fontId="7" fillId="0" borderId="0" xfId="0" applyFont="1" applyFill="1" applyProtection="1">
      <alignment wrapText="1"/>
    </xf>
    <xf numFmtId="0" fontId="3" fillId="0" borderId="0" xfId="0" applyFont="1" applyAlignment="1">
      <alignment horizontal="center"/>
    </xf>
  </cellXfs>
  <cellStyles count="2">
    <cellStyle name="Currency" xfId="1" builtinId="4"/>
    <cellStyle name="Normal" xfId="0" builtinId="0" customBuiltin="1"/>
  </cellStyles>
  <dxfs count="143">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top style="thin">
          <color indexed="64"/>
        </top>
        <bottom/>
      </border>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top style="thin">
          <color indexed="64"/>
        </top>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top style="thin">
          <color indexed="64"/>
        </top>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top style="thin">
          <color indexed="64"/>
        </top>
        <bottom/>
      </border>
    </dxf>
    <dxf>
      <font>
        <b val="0"/>
        <i val="0"/>
        <strike val="0"/>
        <condense val="0"/>
        <extend val="0"/>
        <outline val="0"/>
        <shadow val="0"/>
        <u val="none"/>
        <vertAlign val="baseline"/>
        <sz val="8"/>
        <color theme="0" tint="-0.249977111117893"/>
        <name val="Arial"/>
        <family val="2"/>
        <scheme val="minor"/>
      </font>
      <numFmt numFmtId="3" formatCode="#,##0"/>
      <fill>
        <patternFill patternType="lightUp">
          <fgColor indexed="64"/>
          <bgColor indexed="22"/>
        </patternFill>
      </fill>
      <border diagonalUp="0" diagonalDown="0" outline="0">
        <left style="thin">
          <color indexed="64"/>
        </left>
        <right/>
        <top/>
        <bottom/>
      </border>
    </dxf>
    <dxf>
      <font>
        <b/>
        <i val="0"/>
        <strike val="0"/>
        <condense val="0"/>
        <extend val="0"/>
        <outline val="0"/>
        <shadow val="0"/>
        <u val="none"/>
        <vertAlign val="baseline"/>
        <sz val="8"/>
        <color auto="1"/>
        <name val="Arial"/>
        <family val="2"/>
        <scheme val="minor"/>
      </font>
      <fill>
        <patternFill patternType="solid">
          <fgColor indexed="64"/>
          <bgColor theme="0"/>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fill>
        <patternFill patternType="lightUp">
          <fgColor indexed="64"/>
          <bgColor indexed="22"/>
        </patternFill>
      </fill>
      <border diagonalUp="0" diagonalDown="0" outline="0">
        <left style="thin">
          <color indexed="64"/>
        </left>
        <right style="thin">
          <color indexed="64"/>
        </right>
        <top/>
        <bottom/>
      </border>
    </dxf>
    <dxf>
      <font>
        <b/>
        <i val="0"/>
        <strike val="0"/>
        <condense val="0"/>
        <extend val="0"/>
        <outline val="0"/>
        <shadow val="0"/>
        <u val="none"/>
        <vertAlign val="baseline"/>
        <sz val="8"/>
        <color auto="1"/>
        <name val="Arial"/>
        <family val="2"/>
        <scheme val="minor"/>
      </font>
      <fill>
        <patternFill patternType="solid">
          <fgColor indexed="64"/>
          <bgColor theme="0"/>
        </patternFill>
      </fill>
      <alignment horizontal="general" vertical="bottom"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theme="0" tint="-0.249977111117893"/>
        <name val="Arial"/>
        <family val="2"/>
        <scheme val="minor"/>
      </font>
      <numFmt numFmtId="3" formatCode="#,##0"/>
      <fill>
        <patternFill patternType="lightUp">
          <fgColor indexed="64"/>
          <bgColor indexed="22"/>
        </patternFill>
      </fill>
      <border diagonalUp="0" diagonalDown="0" outline="0">
        <left style="thin">
          <color indexed="64"/>
        </left>
        <right style="thin">
          <color indexed="64"/>
        </right>
        <top/>
        <bottom/>
      </border>
    </dxf>
    <dxf>
      <font>
        <b/>
        <i val="0"/>
        <strike val="0"/>
        <condense val="0"/>
        <extend val="0"/>
        <outline val="0"/>
        <shadow val="0"/>
        <u val="none"/>
        <vertAlign val="baseline"/>
        <sz val="8"/>
        <color auto="1"/>
        <name val="Arial"/>
        <family val="2"/>
        <scheme val="minor"/>
      </font>
      <fill>
        <patternFill patternType="solid">
          <fgColor indexed="64"/>
          <bgColor theme="0"/>
        </patternFill>
      </fill>
      <border diagonalUp="0" diagonalDown="0" outline="0">
        <left/>
        <right style="thin">
          <color indexed="64"/>
        </right>
        <top/>
        <bottom/>
      </border>
      <protection locked="1" hidden="0"/>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lightUp">
          <fgColor indexed="64"/>
          <bgColor indexed="22"/>
        </patternFill>
      </fill>
      <border diagonalUp="0" diagonalDown="0">
        <left style="thin">
          <color indexed="64"/>
        </left>
        <right/>
        <top style="thin">
          <color indexed="64"/>
        </top>
        <bottom/>
        <vertical/>
        <horizontal/>
      </border>
    </dxf>
    <dxf>
      <font>
        <b val="0"/>
        <i val="0"/>
        <strike val="0"/>
        <condense val="0"/>
        <extend val="0"/>
        <outline val="0"/>
        <shadow val="0"/>
        <u val="none"/>
        <vertAlign val="baseline"/>
        <sz val="8"/>
        <color auto="1"/>
        <name val="Arial"/>
        <family val="2"/>
        <scheme val="minor"/>
      </font>
      <alignment horizontal="general" vertical="bottom" textRotation="0" wrapText="1" indent="0" justifyLastLine="0" shrinkToFit="0" readingOrder="0"/>
      <border diagonalUp="0" diagonalDown="0">
        <left/>
        <right/>
        <top style="thin">
          <color indexed="64"/>
        </top>
        <bottom/>
        <vertical/>
        <horizontal/>
      </border>
    </dxf>
    <dxf>
      <border outline="0">
        <left style="thin">
          <color indexed="64"/>
        </left>
        <right style="thin">
          <color indexed="64"/>
        </right>
        <top style="thin">
          <color indexed="64"/>
        </top>
        <bottom style="thin">
          <color auto="1"/>
        </bottom>
      </border>
    </dxf>
    <dxf>
      <font>
        <b val="0"/>
        <i val="0"/>
        <strike val="0"/>
        <condense val="0"/>
        <extend val="0"/>
        <outline val="0"/>
        <shadow val="0"/>
        <u val="none"/>
        <vertAlign val="baseline"/>
        <sz val="8"/>
        <color auto="1"/>
        <name val="Arial"/>
        <family val="2"/>
        <scheme val="minor"/>
      </font>
    </dxf>
    <dxf>
      <font>
        <b/>
        <i val="0"/>
        <strike val="0"/>
        <condense val="0"/>
        <extend val="0"/>
        <outline val="0"/>
        <shadow val="0"/>
        <u val="none"/>
        <vertAlign val="baseline"/>
        <sz val="8"/>
        <color theme="0"/>
        <name val="Arial"/>
        <family val="2"/>
        <scheme val="minor"/>
      </font>
      <numFmt numFmtId="166" formatCode="mmm/yy"/>
      <fill>
        <patternFill patternType="solid">
          <fgColor indexed="64"/>
          <bgColor theme="1" tint="0.499984740745262"/>
        </patternFill>
      </fill>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0.249977111117893"/>
        </patternFill>
      </fill>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minor"/>
      </font>
      <protection locked="0" hidden="0"/>
    </dxf>
    <dxf>
      <border outline="0">
        <bottom style="thin">
          <color indexed="64"/>
        </bottom>
      </border>
    </dxf>
    <dxf>
      <font>
        <b val="0"/>
        <i val="0"/>
        <strike val="0"/>
        <condense val="0"/>
        <extend val="0"/>
        <outline val="0"/>
        <shadow val="0"/>
        <u val="none"/>
        <vertAlign val="baseline"/>
        <sz val="8"/>
        <color theme="0"/>
        <name val="Arial"/>
        <family val="2"/>
        <scheme val="minor"/>
      </font>
      <fill>
        <patternFill patternType="solid">
          <fgColor indexed="64"/>
          <bgColor theme="1" tint="0.34998626667073579"/>
        </patternFill>
      </fill>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top/>
        <bottom style="thin">
          <color indexed="64"/>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fill>
        <patternFill patternType="lightUp">
          <fgColor indexed="64"/>
          <bgColor indexed="2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8"/>
        <color auto="1"/>
        <name val="Arial"/>
        <family val="2"/>
        <scheme val="minor"/>
      </font>
      <protection locked="0" hidden="0"/>
    </dxf>
    <dxf>
      <border outline="0">
        <bottom style="thin">
          <color indexed="64"/>
        </bottom>
      </border>
    </dxf>
    <dxf>
      <font>
        <b val="0"/>
        <i val="0"/>
        <strike val="0"/>
        <condense val="0"/>
        <extend val="0"/>
        <outline val="0"/>
        <shadow val="0"/>
        <u val="none"/>
        <vertAlign val="baseline"/>
        <sz val="8"/>
        <color theme="0"/>
        <name val="Arial"/>
        <family val="2"/>
        <scheme val="minor"/>
      </font>
      <numFmt numFmtId="3" formatCode="#,##0"/>
      <fill>
        <patternFill patternType="solid">
          <fgColor indexed="64"/>
          <bgColor theme="1" tint="0.34998626667073579"/>
        </patternFill>
      </fill>
    </dxf>
    <dxf>
      <font>
        <b val="0"/>
        <i val="0"/>
        <strike val="0"/>
        <condense val="0"/>
        <extend val="0"/>
        <outline val="0"/>
        <shadow val="0"/>
        <u val="none"/>
        <vertAlign val="baseline"/>
        <sz val="8"/>
        <color auto="1"/>
        <name val="Arial"/>
        <family val="2"/>
        <scheme val="minor"/>
      </font>
      <numFmt numFmtId="3" formatCode="#,##0"/>
      <fill>
        <patternFill patternType="lightUp">
          <fgColor indexed="64"/>
          <bgColor indexed="22"/>
        </patternFill>
      </fill>
      <border diagonalUp="0" diagonalDown="0">
        <left style="thin">
          <color indexed="64"/>
        </left>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left/>
        <right style="thin">
          <color indexed="64"/>
        </right>
        <top/>
        <bottom/>
        <vertical/>
        <horizontal/>
      </border>
      <protection locked="0" hidden="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family val="2"/>
        <scheme val="minor"/>
      </font>
      <fill>
        <patternFill patternType="solid">
          <fgColor indexed="64"/>
          <bgColor theme="0" tint="-4.9989318521683403E-2"/>
        </patternFill>
      </fill>
    </dxf>
    <dxf>
      <border outline="0">
        <bottom style="thin">
          <color indexed="64"/>
        </bottom>
      </border>
    </dxf>
    <dxf>
      <font>
        <b/>
        <i val="0"/>
        <strike val="0"/>
        <condense val="0"/>
        <extend val="0"/>
        <outline val="0"/>
        <shadow val="0"/>
        <u val="none"/>
        <vertAlign val="baseline"/>
        <sz val="8"/>
        <color theme="0"/>
        <name val="Arial"/>
        <family val="2"/>
        <scheme val="minor"/>
      </font>
      <numFmt numFmtId="166" formatCode="mmm/yy"/>
      <fill>
        <patternFill patternType="solid">
          <fgColor indexed="64"/>
          <bgColor theme="1" tint="0.34998626667073579"/>
        </patternFill>
      </fill>
      <alignment horizontal="center" vertical="bottom" textRotation="0" wrapText="1"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8"/>
        <color auto="1"/>
        <name val="Arial"/>
        <family val="2"/>
        <scheme val="minor"/>
      </font>
      <numFmt numFmtId="3" formatCode="#,##0"/>
      <fill>
        <patternFill patternType="solid">
          <fgColor indexed="64"/>
          <bgColor theme="0" tint="-4.9989318521683403E-2"/>
        </patternFill>
      </fill>
      <border diagonalUp="0" diagonalDown="0">
        <left style="thin">
          <color indexed="64"/>
        </left>
        <right/>
        <top/>
        <bottom style="thin">
          <color indexed="64"/>
        </bottom>
        <vertical/>
        <horizontal/>
      </border>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minor"/>
      </font>
      <numFmt numFmtId="3" formatCode="#,##0"/>
      <fill>
        <patternFill patternType="lightUp">
          <fgColor indexed="64"/>
          <bgColor indexed="2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family val="2"/>
        <scheme val="minor"/>
      </font>
      <fill>
        <patternFill patternType="none">
          <fgColor indexed="64"/>
          <bgColor indexed="65"/>
        </patternFill>
      </fill>
      <border diagonalUp="0" diagonalDown="0">
        <left/>
        <right style="thin">
          <color indexed="64"/>
        </right>
        <top style="thin">
          <color indexed="64"/>
        </top>
        <bottom style="thin">
          <color indexed="64"/>
        </bottom>
        <vertical/>
        <horizontal/>
      </border>
      <protection locked="1" hidden="0"/>
    </dxf>
    <dxf>
      <border outline="0">
        <left style="thin">
          <color indexed="64"/>
        </left>
        <right style="thin">
          <color indexed="64"/>
        </right>
        <top style="thin">
          <color indexed="64"/>
        </top>
      </border>
    </dxf>
    <dxf>
      <font>
        <b val="0"/>
        <i val="0"/>
        <strike val="0"/>
        <condense val="0"/>
        <extend val="0"/>
        <outline val="0"/>
        <shadow val="0"/>
        <u val="none"/>
        <vertAlign val="baseline"/>
        <sz val="8"/>
        <color auto="1"/>
        <name val="Arial"/>
        <family val="2"/>
        <scheme val="minor"/>
      </font>
      <protection locked="0" hidden="0"/>
    </dxf>
    <dxf>
      <border outline="0">
        <bottom style="thin">
          <color indexed="64"/>
        </bottom>
      </border>
    </dxf>
    <dxf>
      <font>
        <b val="0"/>
        <i val="0"/>
        <strike val="0"/>
        <condense val="0"/>
        <extend val="0"/>
        <outline val="0"/>
        <shadow val="0"/>
        <u val="none"/>
        <vertAlign val="baseline"/>
        <sz val="8"/>
        <color theme="0"/>
        <name val="Arial"/>
        <family val="2"/>
        <scheme val="minor"/>
      </font>
      <numFmt numFmtId="3" formatCode="#,##0"/>
      <fill>
        <patternFill patternType="solid">
          <fgColor indexed="64"/>
          <bgColor theme="1" tint="0.34998626667073579"/>
        </patternFill>
      </fill>
    </dxf>
    <dxf>
      <font>
        <color rgb="FFC00000"/>
      </font>
    </dxf>
    <dxf>
      <font>
        <b/>
        <i val="0"/>
      </font>
    </dxf>
    <dxf>
      <fill>
        <patternFill>
          <bgColor theme="0" tint="-4.9989318521683403E-2"/>
        </patternFill>
      </fill>
    </dxf>
    <dxf>
      <font>
        <b/>
        <i val="0"/>
        <color theme="0"/>
      </font>
      <fill>
        <patternFill>
          <bgColor theme="1" tint="0.499984740745262"/>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Cash" pivot="0" count="4" xr9:uid="{3973EF6A-B0C6-494A-AB23-DAB401262EA5}">
      <tableStyleElement type="wholeTable" dxfId="142"/>
      <tableStyleElement type="headerRow" dxfId="141"/>
      <tableStyleElement type="totalRow" dxfId="140"/>
      <tableStyleElement type="firstTotalCell" dxfId="139"/>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DDDDDD"/>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CCFF"/>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Proyección Flujo de Fondos
Nombre</a:t>
            </a:r>
            <a:r>
              <a:rPr lang="en-US" baseline="0"/>
              <a:t> de la compañía</a:t>
            </a:r>
            <a:endParaRPr lang="en-US"/>
          </a:p>
        </c:rich>
      </c:tx>
      <c:layout>
        <c:manualLayout>
          <c:xMode val="edge"/>
          <c:yMode val="edge"/>
          <c:x val="0.37296784982359332"/>
          <c:y val="2.9227557411273492E-2"/>
        </c:manualLayout>
      </c:layout>
      <c:overlay val="0"/>
    </c:title>
    <c:autoTitleDeleted val="0"/>
    <c:plotArea>
      <c:layout>
        <c:manualLayout>
          <c:layoutTarget val="inner"/>
          <c:xMode val="edge"/>
          <c:yMode val="edge"/>
          <c:x val="7.0122020811520303E-2"/>
          <c:y val="0.20876826722338204"/>
          <c:w val="0.68496002937629952"/>
          <c:h val="0.6179540709812108"/>
        </c:manualLayout>
      </c:layout>
      <c:barChart>
        <c:barDir val="col"/>
        <c:grouping val="clustered"/>
        <c:varyColors val="0"/>
        <c:ser>
          <c:idx val="0"/>
          <c:order val="0"/>
          <c:tx>
            <c:v>Cash Flow Projection</c:v>
          </c:tx>
          <c:invertIfNegative val="0"/>
          <c:cat>
            <c:strRef>
              <c:f>'Cash Flow'!$C$6:$O$6</c:f>
              <c:strCache>
                <c:ptCount val="7"/>
                <c:pt idx="0">
                  <c:v>Inicio</c:v>
                </c:pt>
                <c:pt idx="1">
                  <c:v>Abril</c:v>
                </c:pt>
                <c:pt idx="2">
                  <c:v>Mayo</c:v>
                </c:pt>
                <c:pt idx="3">
                  <c:v>Junio</c:v>
                </c:pt>
                <c:pt idx="4">
                  <c:v>Julio</c:v>
                </c:pt>
                <c:pt idx="5">
                  <c:v>Agosto</c:v>
                </c:pt>
                <c:pt idx="6">
                  <c:v>Sept</c:v>
                </c:pt>
              </c:strCache>
            </c:strRef>
          </c:cat>
          <c:val>
            <c:numRef>
              <c:f>'Cash Flow'!$C$49:$O$49</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170E-4586-9BA1-20653FE14EBD}"/>
            </c:ext>
          </c:extLst>
        </c:ser>
        <c:dLbls>
          <c:showLegendKey val="0"/>
          <c:showVal val="0"/>
          <c:showCatName val="0"/>
          <c:showSerName val="0"/>
          <c:showPercent val="0"/>
          <c:showBubbleSize val="0"/>
        </c:dLbls>
        <c:gapWidth val="150"/>
        <c:axId val="149172224"/>
        <c:axId val="165924864"/>
      </c:barChart>
      <c:lineChart>
        <c:grouping val="standard"/>
        <c:varyColors val="0"/>
        <c:ser>
          <c:idx val="1"/>
          <c:order val="1"/>
          <c:tx>
            <c:v>Cash on Hand Minimum Alert</c:v>
          </c:tx>
          <c:cat>
            <c:strRef>
              <c:f>'Cash Flow'!$C$6:$O$6</c:f>
              <c:strCache>
                <c:ptCount val="7"/>
                <c:pt idx="0">
                  <c:v>Inicio</c:v>
                </c:pt>
                <c:pt idx="1">
                  <c:v>Abril</c:v>
                </c:pt>
                <c:pt idx="2">
                  <c:v>Mayo</c:v>
                </c:pt>
                <c:pt idx="3">
                  <c:v>Junio</c:v>
                </c:pt>
                <c:pt idx="4">
                  <c:v>Julio</c:v>
                </c:pt>
                <c:pt idx="5">
                  <c:v>Agosto</c:v>
                </c:pt>
                <c:pt idx="6">
                  <c:v>Sept</c:v>
                </c:pt>
              </c:strCache>
            </c:strRef>
          </c:cat>
          <c:val>
            <c:numRef>
              <c:f>'Cash Flow'!$C$4:$O$4</c:f>
              <c:numCache>
                <c:formatCode>#,##0</c:formatCode>
                <c:ptCount val="7"/>
                <c:pt idx="1">
                  <c:v>0</c:v>
                </c:pt>
                <c:pt idx="2">
                  <c:v>0</c:v>
                </c:pt>
                <c:pt idx="3">
                  <c:v>0</c:v>
                </c:pt>
                <c:pt idx="4">
                  <c:v>0</c:v>
                </c:pt>
                <c:pt idx="5">
                  <c:v>0</c:v>
                </c:pt>
                <c:pt idx="6">
                  <c:v>0</c:v>
                </c:pt>
              </c:numCache>
            </c:numRef>
          </c:val>
          <c:smooth val="0"/>
          <c:extLst>
            <c:ext xmlns:c16="http://schemas.microsoft.com/office/drawing/2014/chart" uri="{C3380CC4-5D6E-409C-BE32-E72D297353CC}">
              <c16:uniqueId val="{00000001-170E-4586-9BA1-20653FE14EBD}"/>
            </c:ext>
          </c:extLst>
        </c:ser>
        <c:dLbls>
          <c:showLegendKey val="0"/>
          <c:showVal val="0"/>
          <c:showCatName val="0"/>
          <c:showSerName val="0"/>
          <c:showPercent val="0"/>
          <c:showBubbleSize val="0"/>
        </c:dLbls>
        <c:marker val="1"/>
        <c:smooth val="0"/>
        <c:axId val="149172224"/>
        <c:axId val="165924864"/>
      </c:lineChart>
      <c:catAx>
        <c:axId val="149172224"/>
        <c:scaling>
          <c:orientation val="minMax"/>
        </c:scaling>
        <c:delete val="0"/>
        <c:axPos val="b"/>
        <c:title>
          <c:tx>
            <c:rich>
              <a:bodyPr/>
              <a:lstStyle/>
              <a:p>
                <a:pPr>
                  <a:defRPr/>
                </a:pPr>
                <a:r>
                  <a:rPr lang="en-US"/>
                  <a:t>Período</a:t>
                </a:r>
              </a:p>
            </c:rich>
          </c:tx>
          <c:layout>
            <c:manualLayout>
              <c:xMode val="edge"/>
              <c:yMode val="edge"/>
              <c:x val="0.38109798775153103"/>
              <c:y val="0.92484342379958251"/>
            </c:manualLayout>
          </c:layout>
          <c:overlay val="0"/>
        </c:title>
        <c:numFmt formatCode="General" sourceLinked="1"/>
        <c:majorTickMark val="out"/>
        <c:minorTickMark val="none"/>
        <c:tickLblPos val="nextTo"/>
        <c:txPr>
          <a:bodyPr rot="-2700000" vert="horz"/>
          <a:lstStyle/>
          <a:p>
            <a:pPr>
              <a:defRPr>
                <a:solidFill>
                  <a:sysClr val="windowText" lastClr="000000"/>
                </a:solidFill>
              </a:defRPr>
            </a:pPr>
            <a:endParaRPr lang="en-US"/>
          </a:p>
        </c:txPr>
        <c:crossAx val="165924864"/>
        <c:crosses val="autoZero"/>
        <c:auto val="1"/>
        <c:lblAlgn val="ctr"/>
        <c:lblOffset val="100"/>
        <c:tickLblSkip val="1"/>
        <c:tickMarkSkip val="1"/>
        <c:noMultiLvlLbl val="0"/>
      </c:catAx>
      <c:valAx>
        <c:axId val="165924864"/>
        <c:scaling>
          <c:orientation val="minMax"/>
        </c:scaling>
        <c:delete val="0"/>
        <c:axPos val="l"/>
        <c:majorGridlines/>
        <c:title>
          <c:tx>
            <c:rich>
              <a:bodyPr/>
              <a:lstStyle/>
              <a:p>
                <a:pPr>
                  <a:defRPr/>
                </a:pPr>
                <a:r>
                  <a:rPr lang="en-US"/>
                  <a:t>Fondos disponibles</a:t>
                </a:r>
              </a:p>
            </c:rich>
          </c:tx>
          <c:layout>
            <c:manualLayout>
              <c:xMode val="edge"/>
              <c:yMode val="edge"/>
              <c:x val="1.0162611711814535E-2"/>
              <c:y val="0.39874739039665974"/>
            </c:manualLayout>
          </c:layout>
          <c:overlay val="0"/>
        </c:title>
        <c:numFmt formatCode="#,##0" sourceLinked="1"/>
        <c:majorTickMark val="out"/>
        <c:minorTickMark val="none"/>
        <c:tickLblPos val="nextTo"/>
        <c:txPr>
          <a:bodyPr rot="0" vert="horz"/>
          <a:lstStyle/>
          <a:p>
            <a:pPr>
              <a:defRPr/>
            </a:pPr>
            <a:endParaRPr lang="en-US"/>
          </a:p>
        </c:txPr>
        <c:crossAx val="149172224"/>
        <c:crosses val="autoZero"/>
        <c:crossBetween val="between"/>
      </c:valAx>
    </c:plotArea>
    <c:legend>
      <c:legendPos val="r"/>
      <c:layout>
        <c:manualLayout>
          <c:xMode val="edge"/>
          <c:yMode val="edge"/>
          <c:x val="0.77845605712499333"/>
          <c:y val="0.45511482254697289"/>
          <c:w val="0.21341484594810523"/>
          <c:h val="8.9770354906054298E-2"/>
        </c:manualLayout>
      </c:layout>
      <c:overlay val="0"/>
    </c:legend>
    <c:plotVisOnly val="1"/>
    <c:dispBlanksAs val="gap"/>
    <c:showDLblsOverMax val="0"/>
  </c:chart>
  <c:printSettings>
    <c:headerFooter alignWithMargins="0"/>
    <c:pageMargins b="1" l="0.75000000000000011" r="0.75000000000000011" t="1" header="0.5" footer="0.5"/>
    <c:pageSetup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1</xdr:row>
      <xdr:rowOff>104775</xdr:rowOff>
    </xdr:from>
    <xdr:to>
      <xdr:col>16</xdr:col>
      <xdr:colOff>66675</xdr:colOff>
      <xdr:row>33</xdr:row>
      <xdr:rowOff>95250</xdr:rowOff>
    </xdr:to>
    <xdr:graphicFrame macro="">
      <xdr:nvGraphicFramePr>
        <xdr:cNvPr id="4098" name="Chart 2" descr="Combination chart showing Cash on Hand Minimum Alert and Cash Flow Projection ">
          <a:extLst>
            <a:ext uri="{FF2B5EF4-FFF2-40B4-BE49-F238E27FC236}">
              <a16:creationId xmlns:a16="http://schemas.microsoft.com/office/drawing/2014/main" id="{00000000-0008-0000-01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0.79741</cdr:x>
      <cdr:y>0.45359</cdr:y>
    </cdr:from>
    <cdr:to>
      <cdr:x>1</cdr:x>
      <cdr:y>0.54265</cdr:y>
    </cdr:to>
    <cdr:sp macro="" textlink="">
      <cdr:nvSpPr>
        <cdr:cNvPr id="4" name="Rectangle 3">
          <a:extLst xmlns:a="http://schemas.openxmlformats.org/drawingml/2006/main">
            <a:ext uri="{FF2B5EF4-FFF2-40B4-BE49-F238E27FC236}">
              <a16:creationId xmlns:a16="http://schemas.microsoft.com/office/drawing/2014/main" id="{CA3722E9-1938-4905-9B7A-7E76E6910A4D}"/>
            </a:ext>
          </a:extLst>
        </cdr:cNvPr>
        <cdr:cNvSpPr/>
      </cdr:nvSpPr>
      <cdr:spPr>
        <a:xfrm xmlns:a="http://schemas.openxmlformats.org/drawingml/2006/main">
          <a:off x="7487265" y="2122667"/>
          <a:ext cx="1902187" cy="416781"/>
        </a:xfrm>
        <a:prstGeom xmlns:a="http://schemas.openxmlformats.org/drawingml/2006/main" prst="rect">
          <a:avLst/>
        </a:prstGeom>
        <a:solidFill xmlns:a="http://schemas.openxmlformats.org/drawingml/2006/main">
          <a:schemeClr val="bg1"/>
        </a:solidFill>
      </cdr:spPr>
      <cdr:txBody>
        <a:bodyPr xmlns:a="http://schemas.openxmlformats.org/drawingml/2006/main" wrap="none" lIns="91440" tIns="45720" rIns="91440" bIns="45720">
          <a:spAutoFit/>
        </a:bodyPr>
        <a:lstStyle xmlns:a="http://schemas.openxmlformats.org/drawingml/2006/main"/>
        <a:p xmlns:a="http://schemas.openxmlformats.org/drawingml/2006/main">
          <a:pPr algn="l"/>
          <a:r>
            <a:rPr lang="en-US" sz="1100" b="0" cap="none" spc="0">
              <a:ln w="0"/>
              <a:solidFill>
                <a:schemeClr val="tx1"/>
              </a:solidFill>
              <a:effectLst>
                <a:outerShdw blurRad="38100" dist="19050" dir="2700000" algn="tl" rotWithShape="0">
                  <a:schemeClr val="dk1">
                    <a:alpha val="40000"/>
                  </a:schemeClr>
                </a:outerShdw>
              </a:effectLst>
            </a:rPr>
            <a:t>Proyección</a:t>
          </a:r>
          <a:r>
            <a:rPr lang="en-US" sz="1100" b="0" cap="none" spc="0" baseline="0">
              <a:ln w="0"/>
              <a:solidFill>
                <a:schemeClr val="tx1"/>
              </a:solidFill>
              <a:effectLst>
                <a:outerShdw blurRad="38100" dist="19050" dir="2700000" algn="tl" rotWithShape="0">
                  <a:schemeClr val="dk1">
                    <a:alpha val="40000"/>
                  </a:schemeClr>
                </a:outerShdw>
              </a:effectLst>
            </a:rPr>
            <a:t> flujo de efectivo</a:t>
          </a:r>
        </a:p>
        <a:p xmlns:a="http://schemas.openxmlformats.org/drawingml/2006/main">
          <a:pPr algn="l"/>
          <a:r>
            <a:rPr lang="en-US" sz="1100" b="0" cap="none" spc="0" baseline="0">
              <a:ln w="0"/>
              <a:solidFill>
                <a:schemeClr val="tx1"/>
              </a:solidFill>
              <a:effectLst>
                <a:outerShdw blurRad="38100" dist="19050" dir="2700000" algn="tl" rotWithShape="0">
                  <a:schemeClr val="dk1">
                    <a:alpha val="40000"/>
                  </a:schemeClr>
                </a:outerShdw>
              </a:effectLst>
            </a:rPr>
            <a:t>Alerta fondos mínimos</a:t>
          </a:r>
          <a:endParaRPr lang="en-US" sz="1100" b="0" cap="none" spc="0">
            <a:ln w="0"/>
            <a:solidFill>
              <a:schemeClr val="tx1"/>
            </a:solidFill>
            <a:effectLst>
              <a:outerShdw blurRad="38100" dist="19050" dir="2700000" algn="tl" rotWithShape="0">
                <a:schemeClr val="dk1">
                  <a:alpha val="40000"/>
                </a:schemeClr>
              </a:outerShdw>
            </a:effectLst>
          </a:endParaRPr>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A8D09BB-34D3-4AF7-9031-3D6DF1158C56}" name="CashReceipts" displayName="CashReceipts" ref="B9:P16" totalsRowCount="1" headerRowDxfId="137" dataDxfId="135" headerRowBorderDxfId="136" tableBorderDxfId="134">
  <autoFilter ref="B9:P15" xr:uid="{CFC3E0DF-7E01-43B0-81AC-B970BB27AC4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5B785BA6-709A-4A26-97A8-620F1A41A744}" name="INGRESO EN EFECTIVO" totalsRowLabel="TOTAL INGRESOS EFECTIVO" dataDxfId="133" totalsRowDxfId="44"/>
    <tableColumn id="2" xr3:uid="{91C2B6BC-11DB-4F7F-A837-AA987D387048}" name=" " dataDxfId="132" totalsRowDxfId="43"/>
    <tableColumn id="3" xr3:uid="{EAFC92A7-99F7-4058-BE5D-3FCB3E5080BC}" name="Abril" totalsRowFunction="custom" dataDxfId="131" totalsRowDxfId="42">
      <totalsRowFormula>SUM(D10,D12:D14,(D11*-1))</totalsRowFormula>
    </tableColumn>
    <tableColumn id="4" xr3:uid="{DF5F164F-FD23-4AAA-A7A5-55E2EA3129E5}" name="Mayo" totalsRowFunction="custom" dataDxfId="130" totalsRowDxfId="41">
      <totalsRowFormula>SUM(E10,E12:E14,(E11*-1))</totalsRowFormula>
    </tableColumn>
    <tableColumn id="5" xr3:uid="{475C154A-8FF3-4B3F-858C-11CB0D071C8E}" name="Junio" totalsRowFunction="custom" dataDxfId="129" totalsRowDxfId="40">
      <totalsRowFormula>SUM(F10,F12:F14,(F11*-1))</totalsRowFormula>
    </tableColumn>
    <tableColumn id="6" xr3:uid="{A4A81A2E-5A80-49FF-B0C7-C3FD322D8328}" name="Julio" totalsRowFunction="custom" dataDxfId="128" totalsRowDxfId="39">
      <totalsRowFormula>SUM(G10,G12:G14,(G11*-1))</totalsRowFormula>
    </tableColumn>
    <tableColumn id="7" xr3:uid="{057ACB0A-F039-4246-886D-E108CD9A4C27}" name="Agosto" totalsRowFunction="custom" dataDxfId="127" totalsRowDxfId="38">
      <totalsRowFormula>SUM(H10,H12:H14,(H11*-1))</totalsRowFormula>
    </tableColumn>
    <tableColumn id="8" xr3:uid="{02E2AB04-F8F4-47DA-9626-D1BA6BAAB183}" name="Sept" totalsRowFunction="custom" dataDxfId="126" totalsRowDxfId="37">
      <totalsRowFormula>SUM(I10,I12:I14,(I11*-1))</totalsRowFormula>
    </tableColumn>
    <tableColumn id="9" xr3:uid="{2E77A184-8560-4584-B7AB-3C29EF58CFEB}" name="Jul-22" totalsRowFunction="custom" dataDxfId="125" totalsRowDxfId="36">
      <totalsRowFormula>SUM(J10,J12:J14,(J11*-1))</totalsRowFormula>
    </tableColumn>
    <tableColumn id="10" xr3:uid="{AF505866-741F-472B-9321-9C1FE0A0C8BB}" name="Aug-22" totalsRowFunction="custom" dataDxfId="124" totalsRowDxfId="35">
      <totalsRowFormula>SUM(K10,K12:K14,(K11*-1))</totalsRowFormula>
    </tableColumn>
    <tableColumn id="11" xr3:uid="{86A5EB5F-CB3E-4435-B329-D75D16031EC4}" name="Sep-22" totalsRowFunction="custom" dataDxfId="123" totalsRowDxfId="34">
      <totalsRowFormula>SUM(L10,L12:L14,(L11*-1))</totalsRowFormula>
    </tableColumn>
    <tableColumn id="12" xr3:uid="{0CF60FD3-7405-45F1-9261-F99C8D40410D}" name="Oct-22" totalsRowFunction="custom" dataDxfId="122" totalsRowDxfId="33">
      <totalsRowFormula>SUM(M10,M12:M14,(M11*-1))</totalsRowFormula>
    </tableColumn>
    <tableColumn id="13" xr3:uid="{A9F2F9CA-E616-4FB8-B375-9D72A3A2306E}" name="Nov-22" totalsRowFunction="custom" dataDxfId="121" totalsRowDxfId="32">
      <totalsRowFormula>SUM(N10,N12:N14,(N11*-1))</totalsRowFormula>
    </tableColumn>
    <tableColumn id="14" xr3:uid="{8339EBEE-BBEA-46CE-BCF2-D019FBC764EA}" name="Dec-22" totalsRowFunction="custom" dataDxfId="120" totalsRowDxfId="31">
      <totalsRowFormula>SUM(O10,O12:O14,(O11*-1))</totalsRowFormula>
    </tableColumn>
    <tableColumn id="15" xr3:uid="{648D2FEE-FA3E-48F9-8B91-D10A39039861}" name="Total" totalsRowFunction="sum" dataDxfId="119" totalsRowDxfId="30"/>
  </tableColumns>
  <tableStyleInfo name="Cash" showFirstColumn="0" showLastColumn="0" showRowStripes="0" showColumnStripes="0"/>
  <extLst>
    <ext xmlns:x14="http://schemas.microsoft.com/office/spreadsheetml/2009/9/main" uri="{504A1905-F514-4f6f-8877-14C23A59335A}">
      <x14:table altTextSummary="Enter or modify Cash Receipts items and each month values in this table. Total Cash Receipts and Total Cash Available are auto calculated "/>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DC4B605-CC6D-4B4B-B065-4404522D4544}" name="CashOnHand" displayName="CashOnHand" ref="C6:P7" totalsRowShown="0" headerRowDxfId="118" dataDxfId="116" headerRowBorderDxfId="117" tableBorderDxfId="115">
  <autoFilter ref="C6:P7" xr:uid="{75A0FB42-9BAD-45ED-B6CD-B87D7AFD6F6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4C8D52D9-107B-402E-9F92-2189471D5CC0}" name="Inicio" dataDxfId="114"/>
    <tableColumn id="2" xr3:uid="{20D78004-755E-4402-9E26-152FC8ED5814}" name="Abril" dataDxfId="113">
      <calculatedColumnFormula>C49</calculatedColumnFormula>
    </tableColumn>
    <tableColumn id="3" xr3:uid="{58B5D5C5-7173-416A-A579-975E8462BF39}" name="Mayo" dataDxfId="112">
      <calculatedColumnFormula>D49</calculatedColumnFormula>
    </tableColumn>
    <tableColumn id="4" xr3:uid="{CCD3D305-A175-4686-A03A-FE03A58B6046}" name="Junio" dataDxfId="111">
      <calculatedColumnFormula>E49</calculatedColumnFormula>
    </tableColumn>
    <tableColumn id="5" xr3:uid="{7487B9ED-A5B6-4275-B519-DF9A4DC952A3}" name="Julio" dataDxfId="110">
      <calculatedColumnFormula>F49</calculatedColumnFormula>
    </tableColumn>
    <tableColumn id="6" xr3:uid="{D0285F12-7AB3-434D-ACFC-557AB16EA276}" name="Agosto" dataDxfId="109">
      <calculatedColumnFormula>G49</calculatedColumnFormula>
    </tableColumn>
    <tableColumn id="7" xr3:uid="{5905ED31-A771-4C77-9F7B-21EB8D7D866C}" name="Sept" dataDxfId="108">
      <calculatedColumnFormula>H49</calculatedColumnFormula>
    </tableColumn>
    <tableColumn id="8" xr3:uid="{9A51A46A-0270-4010-B46F-5E41DAC27337}" name="Jul-22" dataDxfId="107">
      <calculatedColumnFormula>I49</calculatedColumnFormula>
    </tableColumn>
    <tableColumn id="9" xr3:uid="{C50FCAC0-0903-4353-9342-19872C9474D2}" name="Aug-22" dataDxfId="106">
      <calculatedColumnFormula>J49</calculatedColumnFormula>
    </tableColumn>
    <tableColumn id="10" xr3:uid="{EAEAA103-AA5B-40BA-9E23-F7078AFE3478}" name="Sep-22" dataDxfId="105">
      <calculatedColumnFormula>K49</calculatedColumnFormula>
    </tableColumn>
    <tableColumn id="11" xr3:uid="{3ADBD22F-BC89-42A6-8F59-41DEDFECBC71}" name="Oct-22" dataDxfId="104">
      <calculatedColumnFormula>L49</calculatedColumnFormula>
    </tableColumn>
    <tableColumn id="12" xr3:uid="{B8EA8B1B-9036-4E9F-871B-2F4567DB2779}" name="Nov-22" dataDxfId="103">
      <calculatedColumnFormula>M49</calculatedColumnFormula>
    </tableColumn>
    <tableColumn id="13" xr3:uid="{4C066EE9-1CD6-4DEB-B04E-E8323FED01D8}" name="Dec-22" dataDxfId="102">
      <calculatedColumnFormula>N49</calculatedColumnFormula>
    </tableColumn>
    <tableColumn id="14" xr3:uid="{5C490499-9979-4A92-A6A0-E575500F609A}" name="Total" dataDxfId="101"/>
  </tableColumns>
  <tableStyleInfo name="Cash" showFirstColumn="0" showLastColumn="0" showRowStripes="1" showColumnStripes="0"/>
  <extLst>
    <ext xmlns:x14="http://schemas.microsoft.com/office/spreadsheetml/2009/9/main" uri="{504A1905-F514-4f6f-8877-14C23A59335A}">
      <x14:table altTextSummary="Enter Cash on hand in Beginning in this table. Cash on hand is auto calculated for each month"/>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D8AA0C5-6F01-4707-BE57-FCE812638BFE}" name="Expenses" displayName="Expenses" ref="B19:P42" totalsRowCount="1" headerRowDxfId="100" dataDxfId="98" headerRowBorderDxfId="99" tableBorderDxfId="97">
  <autoFilter ref="B19:P41" xr:uid="{A0C50E5F-48E7-4FF5-9174-0349EDAEAEE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E261CF7A-EEE7-487E-A66A-67839141F582}" name="GASTOS PAGADOS" totalsRowLabel="SUBTOTAL" dataDxfId="96" totalsRowDxfId="29"/>
    <tableColumn id="2" xr3:uid="{FFDDD715-00DA-40DA-B7B2-83C50324FA64}" name=" " dataDxfId="95" totalsRowDxfId="28"/>
    <tableColumn id="3" xr3:uid="{12727C3A-6CCB-403A-9105-08531DDF44CE}" name="April" totalsRowFunction="sum" dataDxfId="94" totalsRowDxfId="27"/>
    <tableColumn id="4" xr3:uid="{6EABBF00-527B-42E9-AAE1-638685D3999F}" name="May" totalsRowFunction="sum" dataDxfId="93" totalsRowDxfId="26"/>
    <tableColumn id="5" xr3:uid="{6E514C19-7D32-44A7-A4A3-F9D85F38D8A4}" name="June" totalsRowFunction="sum" dataDxfId="92" totalsRowDxfId="25"/>
    <tableColumn id="6" xr3:uid="{D2A328FD-714B-4F71-A561-655887DCB47B}" name="July" totalsRowFunction="sum" dataDxfId="91" totalsRowDxfId="24"/>
    <tableColumn id="7" xr3:uid="{09AE9247-F0FE-4634-9245-22CC1836C30E}" name="Aug" totalsRowFunction="sum" dataDxfId="90" totalsRowDxfId="23"/>
    <tableColumn id="8" xr3:uid="{42F0DC4F-D407-4AF6-B7FA-D122931F81D2}" name="Sept" totalsRowFunction="sum" dataDxfId="89" totalsRowDxfId="22"/>
    <tableColumn id="9" xr3:uid="{1BC29ADC-3A19-4F5E-B845-D3517850D542}" name="Jul-22" totalsRowFunction="sum" dataDxfId="88" totalsRowDxfId="21"/>
    <tableColumn id="10" xr3:uid="{7E9CBC9D-813B-48E2-ACDE-F8151C065E95}" name="Aug-22" totalsRowFunction="sum" dataDxfId="87" totalsRowDxfId="20"/>
    <tableColumn id="11" xr3:uid="{93A6F074-1EB9-4DF9-841B-30012F554080}" name="Sep-22" totalsRowFunction="sum" dataDxfId="86" totalsRowDxfId="19"/>
    <tableColumn id="12" xr3:uid="{73EDC368-265A-47CD-AE46-9E515EE45D0F}" name="Oct-22" totalsRowFunction="sum" dataDxfId="85" totalsRowDxfId="18"/>
    <tableColumn id="13" xr3:uid="{72EC1B92-59C7-4508-BCE8-C01C817C1478}" name="Nov-22" totalsRowFunction="sum" dataDxfId="84" totalsRowDxfId="17"/>
    <tableColumn id="14" xr3:uid="{6793F1EB-794A-48A1-83D8-6D45C0C4EFEB}" name="Dec-22" totalsRowFunction="sum" dataDxfId="83" totalsRowDxfId="16"/>
    <tableColumn id="15" xr3:uid="{CF05919A-D829-4999-9210-E2C1BD966A3B}" name="Total" totalsRowFunction="sum" dataDxfId="82" totalsRowDxfId="15">
      <calculatedColumnFormula>SUM(D20:O20)</calculatedColumnFormula>
    </tableColumn>
  </tableColumns>
  <tableStyleInfo name="Cash" showFirstColumn="1" showLastColumn="0" showRowStripes="0" showColumnStripes="0"/>
  <extLst>
    <ext xmlns:x14="http://schemas.microsoft.com/office/spreadsheetml/2009/9/main" uri="{504A1905-F514-4f6f-8877-14C23A59335A}">
      <x14:table altTextSummary="Enter or modify Cash Paid Out items and each month values in this table. Subtotal is auto calculated at the en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03E48D8-5F62-4E56-A19C-17B5CAD89806}" name="OtherOperationalData" displayName="OtherOperationalData" ref="B51:P57" totalsRowShown="0" headerRowDxfId="81" dataDxfId="79" headerRowBorderDxfId="80" tableBorderDxfId="78">
  <autoFilter ref="B51:P57" xr:uid="{EBE40B27-9006-4651-97E5-B016341E2CE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1785638-136E-4180-BDD5-9F557795924A}" name="OTROS DATOS OPERATIVOS" dataDxfId="77"/>
    <tableColumn id="2" xr3:uid="{49C0447E-568B-46DE-86FB-90FE5D013019}" name=" " dataDxfId="76"/>
    <tableColumn id="3" xr3:uid="{5CFA0006-C51A-462F-B377-5467CF03CF17}" name="Abril" dataDxfId="75"/>
    <tableColumn id="4" xr3:uid="{E687853F-1199-4610-8A37-E142A3375112}" name="Mayo" dataDxfId="74"/>
    <tableColumn id="5" xr3:uid="{263F49B6-4012-4DA7-B2DF-FA732D373244}" name="Junio" dataDxfId="73"/>
    <tableColumn id="6" xr3:uid="{C5456C5E-4132-4727-8418-C842DA645806}" name="Julio" dataDxfId="72"/>
    <tableColumn id="7" xr3:uid="{59ED6DE9-4845-496A-A605-8EE59D1E4E04}" name="Agosto" dataDxfId="71"/>
    <tableColumn id="8" xr3:uid="{E6DE29CF-3911-46AF-8223-E89059A2917F}" name="Sept" dataDxfId="70"/>
    <tableColumn id="9" xr3:uid="{C70E3A64-BF98-4789-A61C-AAEFEA81362C}" name="Jul-22" dataDxfId="69"/>
    <tableColumn id="10" xr3:uid="{93DA4E61-DB06-4058-BA6E-A433F37CDCB9}" name="Aug-22" dataDxfId="68"/>
    <tableColumn id="11" xr3:uid="{50A81CB7-FCD1-4812-B36E-4477AD5F7566}" name="Sep-22" dataDxfId="67"/>
    <tableColumn id="12" xr3:uid="{AC61AB1E-C529-457F-A051-F183CBFCF56C}" name="Oct-22" dataDxfId="66"/>
    <tableColumn id="13" xr3:uid="{3168C820-C383-4C04-8C41-D7B406C319BC}" name="Nov-22" dataDxfId="65"/>
    <tableColumn id="14" xr3:uid="{3E4B229E-47D6-4929-975E-DEB4E0F3F706}" name="Dec-22" dataDxfId="64"/>
    <tableColumn id="15" xr3:uid="{FD6893EB-1DF7-4080-8C28-BC76105AFC1D}" name="Total" dataDxfId="63"/>
  </tableColumns>
  <tableStyleInfo name="Cash" showFirstColumn="1" showLastColumn="0" showRowStripes="0" showColumnStripes="0"/>
  <extLst>
    <ext xmlns:x14="http://schemas.microsoft.com/office/spreadsheetml/2009/9/main" uri="{504A1905-F514-4f6f-8877-14C23A59335A}">
      <x14:table altTextSummary="Enter or modify Other Operating Data items and each month values in this table. Total is auto calculated"/>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15F3D1-1F8B-4889-86FF-1AC757D0312E}" name="CashPaidOut" displayName="CashPaidOut" ref="B43:P48" totalsRowCount="1" headerRowDxfId="62" dataDxfId="61" tableBorderDxfId="60">
  <autoFilter ref="B43:P47" xr:uid="{DC4C7ED9-74F1-4A69-951F-0F4CF785413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1C64AEAF-E62A-4A61-942F-43A9B0A1E14F}" name="EFECTIVO PAGADO" totalsRowLabel="TOTAL EFECTIVO PAGADO" dataDxfId="59" totalsRowDxfId="14"/>
    <tableColumn id="2" xr3:uid="{71D4A62C-EC6A-4CDA-AF06-A527AFAA7172}" name=" " dataDxfId="58" totalsRowDxfId="13"/>
    <tableColumn id="3" xr3:uid="{1F5533FD-DD51-446B-AB43-B622A36D30A3}" name="Abril" totalsRowFunction="custom" dataDxfId="57" totalsRowDxfId="12">
      <totalsRowFormula>Expenses[[#Totals],[April]]+SUBTOTAL(109,CashPaidOut[Abril])</totalsRowFormula>
    </tableColumn>
    <tableColumn id="4" xr3:uid="{516593D0-4E8A-4599-AFCA-9A7BC28C6C1D}" name="Mayo" totalsRowFunction="custom" dataDxfId="56" totalsRowDxfId="11">
      <totalsRowFormula>Expenses[[#Totals],[May]]+SUBTOTAL(109,CashPaidOut[Mayo])</totalsRowFormula>
    </tableColumn>
    <tableColumn id="5" xr3:uid="{A50965D1-3E84-4803-A542-1601688C4076}" name="Junio" totalsRowFunction="custom" dataDxfId="55" totalsRowDxfId="10">
      <totalsRowFormula>Expenses[[#Totals],[June]]+SUBTOTAL(109,CashPaidOut[Junio])</totalsRowFormula>
    </tableColumn>
    <tableColumn id="6" xr3:uid="{C363A5CD-2ED6-4D10-B508-E20B96AD2391}" name="Julio" totalsRowFunction="custom" dataDxfId="54" totalsRowDxfId="9">
      <totalsRowFormula>Expenses[[#Totals],[July]]+SUBTOTAL(109,CashPaidOut[Julio])</totalsRowFormula>
    </tableColumn>
    <tableColumn id="7" xr3:uid="{8331B682-A4BD-4980-B245-12AD1BF8162C}" name="Agosto" totalsRowFunction="custom" dataDxfId="53" totalsRowDxfId="8">
      <totalsRowFormula>Expenses[[#Totals],[Aug]]+SUBTOTAL(109,CashPaidOut[Agosto])</totalsRowFormula>
    </tableColumn>
    <tableColumn id="8" xr3:uid="{1CE97521-1AA0-4EC8-9DA4-E5E05893A660}" name="Sept" totalsRowFunction="custom" dataDxfId="52" totalsRowDxfId="7">
      <totalsRowFormula>Expenses[[#Totals],[Sept]]+SUBTOTAL(109,CashPaidOut[Sept])</totalsRowFormula>
    </tableColumn>
    <tableColumn id="9" xr3:uid="{C24B8C99-2B79-47ED-BB89-AB63A03F7CA6}" name="Jul-22" totalsRowFunction="custom" dataDxfId="51" totalsRowDxfId="6">
      <totalsRowFormula>Expenses[[#Totals],[Jul-22]]+SUBTOTAL(109,CashPaidOut[Jul-22])</totalsRowFormula>
    </tableColumn>
    <tableColumn id="10" xr3:uid="{A00EC4F8-58B8-44C9-88FA-7F85F73B2036}" name="Aug-22" totalsRowFunction="custom" dataDxfId="50" totalsRowDxfId="5">
      <totalsRowFormula>Expenses[[#Totals],[Aug-22]]+SUBTOTAL(109,CashPaidOut[Aug-22])</totalsRowFormula>
    </tableColumn>
    <tableColumn id="11" xr3:uid="{156DCDCE-DCAA-4412-9047-B1245603FF37}" name="Sep-22" totalsRowFunction="custom" dataDxfId="49" totalsRowDxfId="4">
      <totalsRowFormula>Expenses[[#Totals],[Sep-22]]+SUBTOTAL(109,CashPaidOut[Sep-22])</totalsRowFormula>
    </tableColumn>
    <tableColumn id="12" xr3:uid="{1EE38CB3-8D36-47B4-BDA8-9CB849FE734C}" name="Oct-22" totalsRowFunction="custom" dataDxfId="48" totalsRowDxfId="3">
      <totalsRowFormula>Expenses[[#Totals],[Oct-22]]+SUBTOTAL(109,CashPaidOut[Oct-22])</totalsRowFormula>
    </tableColumn>
    <tableColumn id="13" xr3:uid="{3438184B-EC73-468E-9872-A32D32D47C8E}" name="Nov-22" totalsRowFunction="custom" dataDxfId="47" totalsRowDxfId="2">
      <totalsRowFormula>Expenses[[#Totals],[Nov-22]]+SUBTOTAL(109,CashPaidOut[Nov-22])</totalsRowFormula>
    </tableColumn>
    <tableColumn id="14" xr3:uid="{A80ACE2A-125C-4D05-A728-7744DD560A72}" name="Dec-22" totalsRowFunction="custom" dataDxfId="46" totalsRowDxfId="1">
      <totalsRowFormula>Expenses[[#Totals],[Dec-22]]+SUBTOTAL(109,CashPaidOut[Dec-22])</totalsRowFormula>
    </tableColumn>
    <tableColumn id="15" xr3:uid="{8ADCDC85-66BB-4B7D-A1C5-7A897B896A44}" name="Total" totalsRowFunction="custom" dataDxfId="45" totalsRowDxfId="0">
      <totalsRowFormula>SUM(D48:O48)</totalsRowFormula>
    </tableColumn>
  </tableColumns>
  <tableStyleInfo name="Cash" showFirstColumn="1" showLastColumn="0" showRowStripes="0" showColumnStripes="0"/>
  <extLst>
    <ext xmlns:x14="http://schemas.microsoft.com/office/spreadsheetml/2009/9/main" uri="{504A1905-F514-4f6f-8877-14C23A59335A}">
      <x14:table altTextSummary="Enter or modify Cash Paid Out items and each month values in this table. Total Cash Paid Out and Cash on hand at month-end are auto calculated at the end"/>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B1:Q57"/>
  <sheetViews>
    <sheetView showGridLines="0" tabSelected="1" zoomScale="130" zoomScaleNormal="130" workbookViewId="0">
      <selection activeCell="B5" sqref="B5"/>
    </sheetView>
  </sheetViews>
  <sheetFormatPr defaultColWidth="9.33203125" defaultRowHeight="11.25" x14ac:dyDescent="0.2"/>
  <cols>
    <col min="1" max="1" width="2.83203125" style="9" customWidth="1"/>
    <col min="2" max="2" width="31.1640625" style="15" customWidth="1"/>
    <col min="3" max="3" width="14.5" style="9" customWidth="1"/>
    <col min="4" max="9" width="11.83203125" style="9" customWidth="1"/>
    <col min="10" max="10" width="11.83203125" style="9" hidden="1" customWidth="1"/>
    <col min="11" max="15" width="12.83203125" style="9" hidden="1" customWidth="1"/>
    <col min="16" max="16" width="12.83203125" style="9" customWidth="1"/>
    <col min="17" max="17" width="2.83203125" style="9" customWidth="1"/>
    <col min="18" max="16384" width="9.33203125" style="9"/>
  </cols>
  <sheetData>
    <row r="1" spans="2:17" s="1" customFormat="1" ht="22.5" customHeight="1" x14ac:dyDescent="0.25">
      <c r="B1" s="76" t="s">
        <v>16</v>
      </c>
      <c r="C1" s="76"/>
      <c r="D1" s="76"/>
      <c r="E1" s="76"/>
      <c r="F1" s="76"/>
      <c r="G1" s="76"/>
      <c r="H1" s="76"/>
      <c r="I1" s="76"/>
      <c r="J1" s="76"/>
      <c r="K1" s="76"/>
      <c r="L1" s="76"/>
      <c r="M1" s="76"/>
      <c r="N1" s="76"/>
      <c r="O1" s="76"/>
      <c r="P1" s="76"/>
    </row>
    <row r="2" spans="2:17" s="1" customFormat="1" ht="18" x14ac:dyDescent="0.25">
      <c r="B2" s="76" t="s">
        <v>17</v>
      </c>
      <c r="C2" s="76"/>
      <c r="D2" s="76"/>
      <c r="E2" s="76"/>
      <c r="F2" s="76"/>
      <c r="G2" s="76"/>
      <c r="H2" s="76"/>
      <c r="I2" s="76"/>
      <c r="J2" s="76"/>
      <c r="K2" s="76"/>
      <c r="L2" s="76"/>
      <c r="M2" s="76"/>
      <c r="N2" s="76"/>
      <c r="O2" s="76"/>
      <c r="P2" s="76"/>
    </row>
    <row r="3" spans="2:17" s="1" customFormat="1" ht="12.75" x14ac:dyDescent="0.2">
      <c r="B3" s="16" t="s">
        <v>18</v>
      </c>
      <c r="C3" s="67">
        <v>44652</v>
      </c>
      <c r="D3" s="68" t="s">
        <v>19</v>
      </c>
      <c r="E3" s="68"/>
      <c r="F3" s="68"/>
      <c r="G3" s="68"/>
      <c r="H3" s="68"/>
    </row>
    <row r="4" spans="2:17" s="1" customFormat="1" ht="25.5" x14ac:dyDescent="0.2">
      <c r="B4" s="16" t="s">
        <v>71</v>
      </c>
      <c r="C4" s="3"/>
      <c r="D4" s="17">
        <f t="shared" ref="D4" si="0">Cash_minimum</f>
        <v>0</v>
      </c>
      <c r="E4" s="17">
        <f t="shared" ref="E4:O4" si="1">Cash_minimum</f>
        <v>0</v>
      </c>
      <c r="F4" s="17">
        <f t="shared" si="1"/>
        <v>0</v>
      </c>
      <c r="G4" s="17">
        <f t="shared" si="1"/>
        <v>0</v>
      </c>
      <c r="H4" s="17">
        <f t="shared" si="1"/>
        <v>0</v>
      </c>
      <c r="I4" s="17">
        <f t="shared" si="1"/>
        <v>0</v>
      </c>
      <c r="J4" s="17">
        <f t="shared" si="1"/>
        <v>0</v>
      </c>
      <c r="K4" s="17">
        <f t="shared" si="1"/>
        <v>0</v>
      </c>
      <c r="L4" s="17">
        <f t="shared" si="1"/>
        <v>0</v>
      </c>
      <c r="M4" s="17">
        <f t="shared" si="1"/>
        <v>0</v>
      </c>
      <c r="N4" s="17">
        <f t="shared" si="1"/>
        <v>0</v>
      </c>
      <c r="O4" s="17">
        <f t="shared" si="1"/>
        <v>0</v>
      </c>
    </row>
    <row r="5" spans="2:17" s="1" customFormat="1" ht="12.75" x14ac:dyDescent="0.2">
      <c r="B5" s="16"/>
      <c r="H5" s="4"/>
      <c r="J5" s="69" t="s">
        <v>9</v>
      </c>
      <c r="K5" s="69"/>
      <c r="L5" s="69"/>
      <c r="M5" s="70"/>
      <c r="N5" s="70"/>
      <c r="O5" s="70"/>
    </row>
    <row r="6" spans="2:17" s="6" customFormat="1" x14ac:dyDescent="0.2">
      <c r="B6" s="5"/>
      <c r="C6" s="57" t="s">
        <v>20</v>
      </c>
      <c r="D6" s="58" t="s">
        <v>21</v>
      </c>
      <c r="E6" s="58" t="s">
        <v>22</v>
      </c>
      <c r="F6" s="58" t="s">
        <v>23</v>
      </c>
      <c r="G6" s="58" t="s">
        <v>24</v>
      </c>
      <c r="H6" s="58" t="s">
        <v>25</v>
      </c>
      <c r="I6" s="58" t="s">
        <v>15</v>
      </c>
      <c r="J6" s="58" t="s">
        <v>3</v>
      </c>
      <c r="K6" s="58" t="s">
        <v>4</v>
      </c>
      <c r="L6" s="58" t="s">
        <v>5</v>
      </c>
      <c r="M6" s="58" t="s">
        <v>6</v>
      </c>
      <c r="N6" s="58" t="s">
        <v>7</v>
      </c>
      <c r="O6" s="58" t="s">
        <v>8</v>
      </c>
      <c r="P6" s="59" t="s">
        <v>1</v>
      </c>
    </row>
    <row r="7" spans="2:17" ht="22.5" x14ac:dyDescent="0.2">
      <c r="B7" s="7" t="s">
        <v>70</v>
      </c>
      <c r="C7" s="26"/>
      <c r="D7" s="18">
        <f t="shared" ref="D7:O7" si="2">C49</f>
        <v>0</v>
      </c>
      <c r="E7" s="18">
        <f t="shared" si="2"/>
        <v>0</v>
      </c>
      <c r="F7" s="18">
        <f t="shared" si="2"/>
        <v>0</v>
      </c>
      <c r="G7" s="18">
        <f t="shared" si="2"/>
        <v>0</v>
      </c>
      <c r="H7" s="18">
        <f t="shared" si="2"/>
        <v>0</v>
      </c>
      <c r="I7" s="18">
        <f t="shared" si="2"/>
        <v>0</v>
      </c>
      <c r="J7" s="18">
        <f t="shared" si="2"/>
        <v>0</v>
      </c>
      <c r="K7" s="18">
        <f t="shared" si="2"/>
        <v>0</v>
      </c>
      <c r="L7" s="18">
        <f t="shared" si="2"/>
        <v>0</v>
      </c>
      <c r="M7" s="18">
        <f t="shared" si="2"/>
        <v>0</v>
      </c>
      <c r="N7" s="18">
        <f t="shared" si="2"/>
        <v>0</v>
      </c>
      <c r="O7" s="18">
        <f t="shared" si="2"/>
        <v>0</v>
      </c>
      <c r="P7" s="24"/>
    </row>
    <row r="8" spans="2:17" x14ac:dyDescent="0.2">
      <c r="B8" s="13"/>
      <c r="C8" s="25"/>
      <c r="D8" s="25"/>
      <c r="E8" s="25"/>
      <c r="F8" s="25"/>
      <c r="G8" s="25"/>
      <c r="H8" s="25"/>
      <c r="I8" s="25"/>
      <c r="J8" s="25"/>
      <c r="K8" s="25"/>
      <c r="L8" s="25"/>
      <c r="M8" s="25"/>
      <c r="N8" s="25"/>
      <c r="O8" s="25"/>
      <c r="P8" s="25"/>
      <c r="Q8" s="6"/>
    </row>
    <row r="9" spans="2:17" x14ac:dyDescent="0.2">
      <c r="B9" s="60" t="s">
        <v>26</v>
      </c>
      <c r="C9" s="61" t="s">
        <v>2</v>
      </c>
      <c r="D9" s="58" t="s">
        <v>21</v>
      </c>
      <c r="E9" s="58" t="s">
        <v>22</v>
      </c>
      <c r="F9" s="58" t="s">
        <v>23</v>
      </c>
      <c r="G9" s="58" t="s">
        <v>24</v>
      </c>
      <c r="H9" s="58" t="s">
        <v>25</v>
      </c>
      <c r="I9" s="58" t="s">
        <v>15</v>
      </c>
      <c r="J9" s="58" t="s">
        <v>3</v>
      </c>
      <c r="K9" s="58" t="s">
        <v>4</v>
      </c>
      <c r="L9" s="58" t="s">
        <v>5</v>
      </c>
      <c r="M9" s="58" t="s">
        <v>6</v>
      </c>
      <c r="N9" s="58" t="s">
        <v>7</v>
      </c>
      <c r="O9" s="58" t="s">
        <v>8</v>
      </c>
      <c r="P9" s="62" t="s">
        <v>1</v>
      </c>
    </row>
    <row r="10" spans="2:17" x14ac:dyDescent="0.2">
      <c r="B10" s="22" t="s">
        <v>27</v>
      </c>
      <c r="C10" s="8"/>
      <c r="D10" s="3"/>
      <c r="E10" s="3"/>
      <c r="F10" s="3"/>
      <c r="G10" s="3"/>
      <c r="H10" s="3"/>
      <c r="I10" s="3"/>
      <c r="J10" s="3"/>
      <c r="K10" s="3"/>
      <c r="L10" s="3"/>
      <c r="M10" s="3"/>
      <c r="N10" s="3"/>
      <c r="O10" s="3"/>
      <c r="P10" s="23">
        <f t="shared" ref="P10:P14" si="3">SUM(D10:O10)</f>
        <v>0</v>
      </c>
    </row>
    <row r="11" spans="2:17" x14ac:dyDescent="0.2">
      <c r="B11" s="22" t="s">
        <v>28</v>
      </c>
      <c r="C11" s="8"/>
      <c r="D11" s="3"/>
      <c r="E11" s="3"/>
      <c r="F11" s="3"/>
      <c r="G11" s="3"/>
      <c r="H11" s="3"/>
      <c r="I11" s="3"/>
      <c r="J11" s="3"/>
      <c r="K11" s="3"/>
      <c r="L11" s="3"/>
      <c r="M11" s="3"/>
      <c r="N11" s="3"/>
      <c r="O11" s="3"/>
      <c r="P11" s="23">
        <f t="shared" si="3"/>
        <v>0</v>
      </c>
    </row>
    <row r="12" spans="2:17" x14ac:dyDescent="0.2">
      <c r="B12" s="22" t="s">
        <v>29</v>
      </c>
      <c r="C12" s="8"/>
      <c r="D12" s="11"/>
      <c r="E12" s="11"/>
      <c r="F12" s="11"/>
      <c r="G12" s="11"/>
      <c r="H12" s="11"/>
      <c r="I12" s="11"/>
      <c r="J12" s="11"/>
      <c r="K12" s="11"/>
      <c r="L12" s="11"/>
      <c r="M12" s="11"/>
      <c r="N12" s="11"/>
      <c r="O12" s="11"/>
      <c r="P12" s="23">
        <f t="shared" si="3"/>
        <v>0</v>
      </c>
    </row>
    <row r="13" spans="2:17" x14ac:dyDescent="0.2">
      <c r="B13" s="22" t="s">
        <v>30</v>
      </c>
      <c r="C13" s="8"/>
      <c r="D13" s="11"/>
      <c r="E13" s="11"/>
      <c r="F13" s="11"/>
      <c r="G13" s="11"/>
      <c r="H13" s="11"/>
      <c r="I13" s="11"/>
      <c r="J13" s="11"/>
      <c r="K13" s="11"/>
      <c r="L13" s="11"/>
      <c r="M13" s="11"/>
      <c r="N13" s="11"/>
      <c r="O13" s="11"/>
      <c r="P13" s="23">
        <f t="shared" si="3"/>
        <v>0</v>
      </c>
    </row>
    <row r="14" spans="2:17" x14ac:dyDescent="0.2">
      <c r="B14" s="22" t="s">
        <v>31</v>
      </c>
      <c r="C14" s="8"/>
      <c r="D14" s="11"/>
      <c r="E14" s="11"/>
      <c r="F14" s="11"/>
      <c r="G14" s="11"/>
      <c r="H14" s="11"/>
      <c r="I14" s="11"/>
      <c r="J14" s="11"/>
      <c r="K14" s="11"/>
      <c r="L14" s="11"/>
      <c r="M14" s="11"/>
      <c r="N14" s="11"/>
      <c r="O14" s="11"/>
      <c r="P14" s="23">
        <f t="shared" si="3"/>
        <v>0</v>
      </c>
    </row>
    <row r="15" spans="2:17" x14ac:dyDescent="0.2">
      <c r="B15" s="74" t="s">
        <v>32</v>
      </c>
      <c r="C15" s="8"/>
      <c r="D15" s="73"/>
      <c r="E15" s="73"/>
      <c r="F15" s="73"/>
      <c r="G15" s="73"/>
      <c r="H15" s="73"/>
      <c r="I15" s="73"/>
      <c r="J15" s="73"/>
      <c r="K15" s="73"/>
      <c r="L15" s="73"/>
      <c r="M15" s="73"/>
      <c r="N15" s="73"/>
      <c r="O15" s="73"/>
      <c r="P15" s="23"/>
    </row>
    <row r="16" spans="2:17" x14ac:dyDescent="0.2">
      <c r="B16" s="49" t="s">
        <v>33</v>
      </c>
      <c r="C16" s="50"/>
      <c r="D16" s="42">
        <f t="shared" ref="D16:O16" si="4">SUM(D10,D12:D14,(D11*-1))</f>
        <v>0</v>
      </c>
      <c r="E16" s="42">
        <f t="shared" si="4"/>
        <v>0</v>
      </c>
      <c r="F16" s="75">
        <f t="shared" si="4"/>
        <v>0</v>
      </c>
      <c r="G16" s="75">
        <f t="shared" si="4"/>
        <v>0</v>
      </c>
      <c r="H16" s="75">
        <f t="shared" si="4"/>
        <v>0</v>
      </c>
      <c r="I16" s="75">
        <f t="shared" si="4"/>
        <v>0</v>
      </c>
      <c r="J16" s="75">
        <f t="shared" si="4"/>
        <v>0</v>
      </c>
      <c r="K16" s="75">
        <f t="shared" si="4"/>
        <v>0</v>
      </c>
      <c r="L16" s="75">
        <f t="shared" si="4"/>
        <v>0</v>
      </c>
      <c r="M16" s="75">
        <f t="shared" si="4"/>
        <v>0</v>
      </c>
      <c r="N16" s="75">
        <f t="shared" si="4"/>
        <v>0</v>
      </c>
      <c r="O16" s="75">
        <f t="shared" si="4"/>
        <v>0</v>
      </c>
      <c r="P16" s="41">
        <f>SUBTOTAL(109,CashReceipts[Total])</f>
        <v>0</v>
      </c>
    </row>
    <row r="17" spans="2:16" s="6" customFormat="1" x14ac:dyDescent="0.2">
      <c r="B17" s="7" t="s">
        <v>34</v>
      </c>
      <c r="C17" s="19">
        <f>(C7+CashReceipts[[#Totals],[ ]])</f>
        <v>0</v>
      </c>
      <c r="D17" s="19">
        <f>(D7+CashReceipts[[#Totals],[Abril]])</f>
        <v>0</v>
      </c>
      <c r="E17" s="19">
        <f>(E7+CashReceipts[[#Totals],[Mayo]])</f>
        <v>0</v>
      </c>
      <c r="F17" s="19">
        <f>(F7+CashReceipts[[#Totals],[Junio]])</f>
        <v>0</v>
      </c>
      <c r="G17" s="19">
        <f>(G7+CashReceipts[[#Totals],[Julio]])</f>
        <v>0</v>
      </c>
      <c r="H17" s="19">
        <f>(H7+CashReceipts[[#Totals],[Agosto]])</f>
        <v>0</v>
      </c>
      <c r="I17" s="19">
        <f>(I7+CashReceipts[[#Totals],[Sept]])</f>
        <v>0</v>
      </c>
      <c r="J17" s="19">
        <f>(J7+CashReceipts[[#Totals],[Jul-22]])</f>
        <v>0</v>
      </c>
      <c r="K17" s="19">
        <f>(K7+CashReceipts[[#Totals],[Aug-22]])</f>
        <v>0</v>
      </c>
      <c r="L17" s="19">
        <f>(L7+CashReceipts[[#Totals],[Sep-22]])</f>
        <v>0</v>
      </c>
      <c r="M17" s="19">
        <f>(M7+CashReceipts[[#Totals],[Oct-22]])</f>
        <v>0</v>
      </c>
      <c r="N17" s="19">
        <f>(N7+CashReceipts[[#Totals],[Nov-22]])</f>
        <v>0</v>
      </c>
      <c r="O17" s="19">
        <f>(O7+CashReceipts[[#Totals],[Dec-22]])</f>
        <v>0</v>
      </c>
      <c r="P17" s="8"/>
    </row>
    <row r="18" spans="2:16" x14ac:dyDescent="0.2">
      <c r="B18" s="21"/>
      <c r="C18" s="12"/>
      <c r="D18" s="12"/>
      <c r="E18" s="12"/>
      <c r="F18" s="12"/>
      <c r="G18" s="12"/>
      <c r="H18" s="12"/>
      <c r="I18" s="12"/>
      <c r="J18" s="12"/>
      <c r="K18" s="12"/>
      <c r="L18" s="12"/>
      <c r="M18" s="12"/>
      <c r="N18" s="12"/>
      <c r="O18" s="12"/>
      <c r="P18" s="10"/>
    </row>
    <row r="19" spans="2:16" x14ac:dyDescent="0.2">
      <c r="B19" s="60" t="s">
        <v>35</v>
      </c>
      <c r="C19" s="61" t="s">
        <v>2</v>
      </c>
      <c r="D19" s="58" t="s">
        <v>10</v>
      </c>
      <c r="E19" s="58" t="s">
        <v>11</v>
      </c>
      <c r="F19" s="58" t="s">
        <v>12</v>
      </c>
      <c r="G19" s="58" t="s">
        <v>13</v>
      </c>
      <c r="H19" s="58" t="s">
        <v>14</v>
      </c>
      <c r="I19" s="58" t="s">
        <v>15</v>
      </c>
      <c r="J19" s="58" t="s">
        <v>3</v>
      </c>
      <c r="K19" s="58" t="s">
        <v>4</v>
      </c>
      <c r="L19" s="58" t="s">
        <v>5</v>
      </c>
      <c r="M19" s="58" t="s">
        <v>6</v>
      </c>
      <c r="N19" s="58" t="s">
        <v>7</v>
      </c>
      <c r="O19" s="58" t="s">
        <v>8</v>
      </c>
      <c r="P19" s="62" t="s">
        <v>1</v>
      </c>
    </row>
    <row r="20" spans="2:16" x14ac:dyDescent="0.2">
      <c r="B20" s="27" t="s">
        <v>36</v>
      </c>
      <c r="C20" s="8"/>
      <c r="D20" s="3"/>
      <c r="E20" s="3"/>
      <c r="F20" s="3"/>
      <c r="G20" s="3"/>
      <c r="H20" s="3"/>
      <c r="I20" s="3"/>
      <c r="J20" s="3"/>
      <c r="K20" s="3"/>
      <c r="L20" s="3"/>
      <c r="M20" s="3"/>
      <c r="N20" s="3"/>
      <c r="O20" s="3"/>
      <c r="P20" s="23">
        <f t="shared" ref="P20:P41" si="5">SUM(D20:O20)</f>
        <v>0</v>
      </c>
    </row>
    <row r="21" spans="2:16" x14ac:dyDescent="0.2">
      <c r="B21" s="27" t="s">
        <v>37</v>
      </c>
      <c r="C21" s="8"/>
      <c r="D21" s="3"/>
      <c r="E21" s="3"/>
      <c r="F21" s="3"/>
      <c r="G21" s="3"/>
      <c r="H21" s="3"/>
      <c r="I21" s="3"/>
      <c r="J21" s="3"/>
      <c r="K21" s="3"/>
      <c r="L21" s="3"/>
      <c r="M21" s="3"/>
      <c r="N21" s="3"/>
      <c r="O21" s="3"/>
      <c r="P21" s="23">
        <f t="shared" si="5"/>
        <v>0</v>
      </c>
    </row>
    <row r="22" spans="2:16" x14ac:dyDescent="0.2">
      <c r="B22" s="27" t="s">
        <v>38</v>
      </c>
      <c r="C22" s="8"/>
      <c r="D22" s="3"/>
      <c r="E22" s="3"/>
      <c r="F22" s="3"/>
      <c r="G22" s="3"/>
      <c r="H22" s="3"/>
      <c r="I22" s="3"/>
      <c r="J22" s="3"/>
      <c r="K22" s="3"/>
      <c r="L22" s="3"/>
      <c r="M22" s="3"/>
      <c r="N22" s="3"/>
      <c r="O22" s="3"/>
      <c r="P22" s="23">
        <f t="shared" si="5"/>
        <v>0</v>
      </c>
    </row>
    <row r="23" spans="2:16" x14ac:dyDescent="0.2">
      <c r="B23" s="27" t="s">
        <v>52</v>
      </c>
      <c r="C23" s="8"/>
      <c r="D23" s="3"/>
      <c r="E23" s="3"/>
      <c r="F23" s="3"/>
      <c r="G23" s="3"/>
      <c r="H23" s="3"/>
      <c r="I23" s="3"/>
      <c r="J23" s="3"/>
      <c r="K23" s="3"/>
      <c r="L23" s="3"/>
      <c r="M23" s="3"/>
      <c r="N23" s="3"/>
      <c r="O23" s="3"/>
      <c r="P23" s="23">
        <f t="shared" si="5"/>
        <v>0</v>
      </c>
    </row>
    <row r="24" spans="2:16" x14ac:dyDescent="0.2">
      <c r="B24" s="27" t="s">
        <v>39</v>
      </c>
      <c r="C24" s="8"/>
      <c r="D24" s="3"/>
      <c r="E24" s="3"/>
      <c r="F24" s="3"/>
      <c r="G24" s="3"/>
      <c r="H24" s="3"/>
      <c r="I24" s="3"/>
      <c r="J24" s="3"/>
      <c r="K24" s="3"/>
      <c r="L24" s="3"/>
      <c r="M24" s="3"/>
      <c r="N24" s="3"/>
      <c r="O24" s="3"/>
      <c r="P24" s="23">
        <f t="shared" si="5"/>
        <v>0</v>
      </c>
    </row>
    <row r="25" spans="2:16" x14ac:dyDescent="0.2">
      <c r="B25" s="28" t="s">
        <v>40</v>
      </c>
      <c r="C25" s="8"/>
      <c r="D25" s="3"/>
      <c r="E25" s="3"/>
      <c r="F25" s="3"/>
      <c r="G25" s="3"/>
      <c r="H25" s="3"/>
      <c r="I25" s="3"/>
      <c r="J25" s="3"/>
      <c r="K25" s="3"/>
      <c r="L25" s="3"/>
      <c r="M25" s="3"/>
      <c r="N25" s="3"/>
      <c r="O25" s="3"/>
      <c r="P25" s="23">
        <f t="shared" si="5"/>
        <v>0</v>
      </c>
    </row>
    <row r="26" spans="2:16" x14ac:dyDescent="0.2">
      <c r="B26" s="27" t="s">
        <v>41</v>
      </c>
      <c r="C26" s="8"/>
      <c r="D26" s="3"/>
      <c r="E26" s="3"/>
      <c r="F26" s="3"/>
      <c r="G26" s="3"/>
      <c r="H26" s="3"/>
      <c r="I26" s="3"/>
      <c r="J26" s="3"/>
      <c r="K26" s="3"/>
      <c r="L26" s="3"/>
      <c r="M26" s="3"/>
      <c r="N26" s="3"/>
      <c r="O26" s="3"/>
      <c r="P26" s="23">
        <f t="shared" si="5"/>
        <v>0</v>
      </c>
    </row>
    <row r="27" spans="2:16" x14ac:dyDescent="0.2">
      <c r="B27" s="27" t="s">
        <v>42</v>
      </c>
      <c r="C27" s="8"/>
      <c r="D27" s="11"/>
      <c r="E27" s="11"/>
      <c r="F27" s="11"/>
      <c r="G27" s="11"/>
      <c r="H27" s="11"/>
      <c r="I27" s="11"/>
      <c r="J27" s="11"/>
      <c r="K27" s="11"/>
      <c r="L27" s="11"/>
      <c r="M27" s="11"/>
      <c r="N27" s="11"/>
      <c r="O27" s="11"/>
      <c r="P27" s="23">
        <f t="shared" si="5"/>
        <v>0</v>
      </c>
    </row>
    <row r="28" spans="2:16" x14ac:dyDescent="0.2">
      <c r="B28" s="27" t="s">
        <v>43</v>
      </c>
      <c r="C28" s="8"/>
      <c r="D28" s="11"/>
      <c r="E28" s="11"/>
      <c r="F28" s="11"/>
      <c r="G28" s="11"/>
      <c r="H28" s="11"/>
      <c r="I28" s="11"/>
      <c r="J28" s="11"/>
      <c r="K28" s="11"/>
      <c r="L28" s="11"/>
      <c r="M28" s="11"/>
      <c r="N28" s="11"/>
      <c r="O28" s="11"/>
      <c r="P28" s="23">
        <f t="shared" si="5"/>
        <v>0</v>
      </c>
    </row>
    <row r="29" spans="2:16" x14ac:dyDescent="0.2">
      <c r="B29" s="27" t="s">
        <v>44</v>
      </c>
      <c r="C29" s="8"/>
      <c r="D29" s="11"/>
      <c r="E29" s="11"/>
      <c r="F29" s="11"/>
      <c r="G29" s="11"/>
      <c r="H29" s="11"/>
      <c r="I29" s="11"/>
      <c r="J29" s="11"/>
      <c r="K29" s="11"/>
      <c r="L29" s="11"/>
      <c r="M29" s="11"/>
      <c r="N29" s="11"/>
      <c r="O29" s="11"/>
      <c r="P29" s="23">
        <f t="shared" si="5"/>
        <v>0</v>
      </c>
    </row>
    <row r="30" spans="2:16" x14ac:dyDescent="0.2">
      <c r="B30" s="27" t="s">
        <v>53</v>
      </c>
      <c r="C30" s="8"/>
      <c r="D30" s="11"/>
      <c r="E30" s="11"/>
      <c r="F30" s="11"/>
      <c r="G30" s="11"/>
      <c r="H30" s="11"/>
      <c r="I30" s="11"/>
      <c r="J30" s="11"/>
      <c r="K30" s="11"/>
      <c r="L30" s="11"/>
      <c r="M30" s="11"/>
      <c r="N30" s="11"/>
      <c r="O30" s="11"/>
      <c r="P30" s="23">
        <f t="shared" si="5"/>
        <v>0</v>
      </c>
    </row>
    <row r="31" spans="2:16" x14ac:dyDescent="0.2">
      <c r="B31" s="27" t="s">
        <v>45</v>
      </c>
      <c r="C31" s="8"/>
      <c r="D31" s="11"/>
      <c r="E31" s="11"/>
      <c r="F31" s="11"/>
      <c r="G31" s="11"/>
      <c r="H31" s="11"/>
      <c r="I31" s="11"/>
      <c r="J31" s="11"/>
      <c r="K31" s="11"/>
      <c r="L31" s="11"/>
      <c r="M31" s="11"/>
      <c r="N31" s="11"/>
      <c r="O31" s="11"/>
      <c r="P31" s="23">
        <f t="shared" si="5"/>
        <v>0</v>
      </c>
    </row>
    <row r="32" spans="2:16" x14ac:dyDescent="0.2">
      <c r="B32" s="27" t="s">
        <v>54</v>
      </c>
      <c r="C32" s="8"/>
      <c r="D32" s="11"/>
      <c r="E32" s="11"/>
      <c r="F32" s="11"/>
      <c r="G32" s="11"/>
      <c r="H32" s="11"/>
      <c r="I32" s="11"/>
      <c r="J32" s="11"/>
      <c r="K32" s="11"/>
      <c r="L32" s="11"/>
      <c r="M32" s="11"/>
      <c r="N32" s="11"/>
      <c r="O32" s="11"/>
      <c r="P32" s="23">
        <f t="shared" si="5"/>
        <v>0</v>
      </c>
    </row>
    <row r="33" spans="2:16" x14ac:dyDescent="0.2">
      <c r="B33" s="27" t="s">
        <v>46</v>
      </c>
      <c r="C33" s="8"/>
      <c r="D33" s="11"/>
      <c r="E33" s="11"/>
      <c r="F33" s="11"/>
      <c r="G33" s="11"/>
      <c r="H33" s="11"/>
      <c r="I33" s="11"/>
      <c r="J33" s="11"/>
      <c r="K33" s="11"/>
      <c r="L33" s="11"/>
      <c r="M33" s="11"/>
      <c r="N33" s="11"/>
      <c r="O33" s="11"/>
      <c r="P33" s="23">
        <f t="shared" si="5"/>
        <v>0</v>
      </c>
    </row>
    <row r="34" spans="2:16" x14ac:dyDescent="0.2">
      <c r="B34" s="27" t="s">
        <v>47</v>
      </c>
      <c r="C34" s="8"/>
      <c r="D34" s="11"/>
      <c r="E34" s="11"/>
      <c r="F34" s="11"/>
      <c r="G34" s="11"/>
      <c r="H34" s="11"/>
      <c r="I34" s="11"/>
      <c r="J34" s="11"/>
      <c r="K34" s="11"/>
      <c r="L34" s="11"/>
      <c r="M34" s="11"/>
      <c r="N34" s="11"/>
      <c r="O34" s="11"/>
      <c r="P34" s="23">
        <f t="shared" si="5"/>
        <v>0</v>
      </c>
    </row>
    <row r="35" spans="2:16" x14ac:dyDescent="0.2">
      <c r="B35" s="27" t="s">
        <v>48</v>
      </c>
      <c r="C35" s="8"/>
      <c r="D35" s="11"/>
      <c r="E35" s="11"/>
      <c r="F35" s="11"/>
      <c r="G35" s="11"/>
      <c r="H35" s="11"/>
      <c r="I35" s="11"/>
      <c r="J35" s="11"/>
      <c r="K35" s="11"/>
      <c r="L35" s="11"/>
      <c r="M35" s="11"/>
      <c r="N35" s="11"/>
      <c r="O35" s="11"/>
      <c r="P35" s="23">
        <f t="shared" si="5"/>
        <v>0</v>
      </c>
    </row>
    <row r="36" spans="2:16" x14ac:dyDescent="0.2">
      <c r="B36" s="27" t="s">
        <v>49</v>
      </c>
      <c r="C36" s="8"/>
      <c r="D36" s="11"/>
      <c r="E36" s="11"/>
      <c r="F36" s="11"/>
      <c r="G36" s="11"/>
      <c r="H36" s="11"/>
      <c r="I36" s="11"/>
      <c r="J36" s="11"/>
      <c r="K36" s="11"/>
      <c r="L36" s="11"/>
      <c r="M36" s="11"/>
      <c r="N36" s="11"/>
      <c r="O36" s="11"/>
      <c r="P36" s="23">
        <f t="shared" si="5"/>
        <v>0</v>
      </c>
    </row>
    <row r="37" spans="2:16" x14ac:dyDescent="0.2">
      <c r="B37" s="29" t="s">
        <v>55</v>
      </c>
      <c r="C37" s="8"/>
      <c r="D37" s="11"/>
      <c r="E37" s="11"/>
      <c r="F37" s="11"/>
      <c r="G37" s="11"/>
      <c r="H37" s="11"/>
      <c r="I37" s="11"/>
      <c r="J37" s="11"/>
      <c r="K37" s="11"/>
      <c r="L37" s="11"/>
      <c r="M37" s="11"/>
      <c r="N37" s="11"/>
      <c r="O37" s="11"/>
      <c r="P37" s="23">
        <f t="shared" si="5"/>
        <v>0</v>
      </c>
    </row>
    <row r="38" spans="2:16" x14ac:dyDescent="0.2">
      <c r="B38" s="30" t="s">
        <v>50</v>
      </c>
      <c r="C38" s="8"/>
      <c r="D38" s="11"/>
      <c r="E38" s="11"/>
      <c r="F38" s="11"/>
      <c r="G38" s="11"/>
      <c r="H38" s="11"/>
      <c r="I38" s="11"/>
      <c r="J38" s="11"/>
      <c r="K38" s="11"/>
      <c r="L38" s="11"/>
      <c r="M38" s="11"/>
      <c r="N38" s="11"/>
      <c r="O38" s="11"/>
      <c r="P38" s="23">
        <f t="shared" si="5"/>
        <v>0</v>
      </c>
    </row>
    <row r="39" spans="2:16" x14ac:dyDescent="0.2">
      <c r="B39" s="30" t="s">
        <v>50</v>
      </c>
      <c r="C39" s="8"/>
      <c r="D39" s="11"/>
      <c r="E39" s="11"/>
      <c r="F39" s="11"/>
      <c r="G39" s="11"/>
      <c r="H39" s="11"/>
      <c r="I39" s="11"/>
      <c r="J39" s="11"/>
      <c r="K39" s="11"/>
      <c r="L39" s="11"/>
      <c r="M39" s="11"/>
      <c r="N39" s="11"/>
      <c r="O39" s="11"/>
      <c r="P39" s="23">
        <f t="shared" si="5"/>
        <v>0</v>
      </c>
    </row>
    <row r="40" spans="2:16" x14ac:dyDescent="0.2">
      <c r="B40" s="30" t="s">
        <v>50</v>
      </c>
      <c r="C40" s="8"/>
      <c r="D40" s="11"/>
      <c r="E40" s="11"/>
      <c r="F40" s="11"/>
      <c r="G40" s="11"/>
      <c r="H40" s="11"/>
      <c r="I40" s="11"/>
      <c r="J40" s="11"/>
      <c r="K40" s="11"/>
      <c r="L40" s="11"/>
      <c r="M40" s="11"/>
      <c r="N40" s="11"/>
      <c r="O40" s="11"/>
      <c r="P40" s="23">
        <f t="shared" si="5"/>
        <v>0</v>
      </c>
    </row>
    <row r="41" spans="2:16" x14ac:dyDescent="0.2">
      <c r="B41" s="30" t="s">
        <v>51</v>
      </c>
      <c r="C41" s="8"/>
      <c r="D41" s="11"/>
      <c r="E41" s="11"/>
      <c r="F41" s="11"/>
      <c r="G41" s="11"/>
      <c r="H41" s="11"/>
      <c r="I41" s="11"/>
      <c r="J41" s="11"/>
      <c r="K41" s="11"/>
      <c r="L41" s="11"/>
      <c r="M41" s="11"/>
      <c r="N41" s="11"/>
      <c r="O41" s="11"/>
      <c r="P41" s="23">
        <f t="shared" si="5"/>
        <v>0</v>
      </c>
    </row>
    <row r="42" spans="2:16" x14ac:dyDescent="0.2">
      <c r="B42" s="51" t="s">
        <v>0</v>
      </c>
      <c r="C42" s="40"/>
      <c r="D42" s="42">
        <f>SUBTOTAL(109,Expenses[April])</f>
        <v>0</v>
      </c>
      <c r="E42" s="42">
        <f>SUBTOTAL(109,Expenses[May])</f>
        <v>0</v>
      </c>
      <c r="F42" s="42">
        <f>SUBTOTAL(109,Expenses[June])</f>
        <v>0</v>
      </c>
      <c r="G42" s="42">
        <f>SUBTOTAL(109,Expenses[July])</f>
        <v>0</v>
      </c>
      <c r="H42" s="42">
        <f>SUBTOTAL(109,Expenses[Aug])</f>
        <v>0</v>
      </c>
      <c r="I42" s="42">
        <f>SUBTOTAL(109,Expenses[Sept])</f>
        <v>0</v>
      </c>
      <c r="J42" s="42">
        <f>SUBTOTAL(109,Expenses[Jul-22])</f>
        <v>0</v>
      </c>
      <c r="K42" s="42">
        <f>SUBTOTAL(109,Expenses[Aug-22])</f>
        <v>0</v>
      </c>
      <c r="L42" s="42">
        <f>SUBTOTAL(109,Expenses[Sep-22])</f>
        <v>0</v>
      </c>
      <c r="M42" s="42">
        <f>SUBTOTAL(109,Expenses[Oct-22])</f>
        <v>0</v>
      </c>
      <c r="N42" s="42">
        <f>SUBTOTAL(109,Expenses[Nov-22])</f>
        <v>0</v>
      </c>
      <c r="O42" s="42">
        <f>SUBTOTAL(109,Expenses[Dec-22])</f>
        <v>0</v>
      </c>
      <c r="P42" s="41">
        <f>SUBTOTAL(109,Expenses[Total])</f>
        <v>0</v>
      </c>
    </row>
    <row r="43" spans="2:16" x14ac:dyDescent="0.2">
      <c r="B43" s="53" t="s">
        <v>56</v>
      </c>
      <c r="C43" s="47" t="s">
        <v>2</v>
      </c>
      <c r="D43" s="58" t="s">
        <v>21</v>
      </c>
      <c r="E43" s="58" t="s">
        <v>22</v>
      </c>
      <c r="F43" s="58" t="s">
        <v>23</v>
      </c>
      <c r="G43" s="58" t="s">
        <v>24</v>
      </c>
      <c r="H43" s="58" t="s">
        <v>25</v>
      </c>
      <c r="I43" s="58" t="s">
        <v>15</v>
      </c>
      <c r="J43" s="58" t="s">
        <v>3</v>
      </c>
      <c r="K43" s="58" t="s">
        <v>4</v>
      </c>
      <c r="L43" s="58" t="s">
        <v>5</v>
      </c>
      <c r="M43" s="58" t="s">
        <v>6</v>
      </c>
      <c r="N43" s="58" t="s">
        <v>7</v>
      </c>
      <c r="O43" s="58" t="s">
        <v>8</v>
      </c>
      <c r="P43" s="63" t="s">
        <v>1</v>
      </c>
    </row>
    <row r="44" spans="2:16" x14ac:dyDescent="0.2">
      <c r="B44" s="46" t="s">
        <v>57</v>
      </c>
      <c r="C44" s="43"/>
      <c r="D44" s="44"/>
      <c r="E44" s="44"/>
      <c r="F44" s="44"/>
      <c r="G44" s="44"/>
      <c r="H44" s="44"/>
      <c r="I44" s="44"/>
      <c r="J44" s="44"/>
      <c r="K44" s="44"/>
      <c r="L44" s="44"/>
      <c r="M44" s="44"/>
      <c r="N44" s="44"/>
      <c r="O44" s="44"/>
      <c r="P44" s="45">
        <f t="shared" ref="P44:P48" si="6">SUM(D44:O44)</f>
        <v>0</v>
      </c>
    </row>
    <row r="45" spans="2:16" x14ac:dyDescent="0.2">
      <c r="B45" s="46" t="s">
        <v>58</v>
      </c>
      <c r="C45" s="43"/>
      <c r="D45" s="44"/>
      <c r="E45" s="44"/>
      <c r="F45" s="44"/>
      <c r="G45" s="44"/>
      <c r="H45" s="44"/>
      <c r="I45" s="44"/>
      <c r="J45" s="44"/>
      <c r="K45" s="44"/>
      <c r="L45" s="44"/>
      <c r="M45" s="44"/>
      <c r="N45" s="44"/>
      <c r="O45" s="44"/>
      <c r="P45" s="45">
        <f t="shared" si="6"/>
        <v>0</v>
      </c>
    </row>
    <row r="46" spans="2:16" x14ac:dyDescent="0.2">
      <c r="B46" s="46" t="s">
        <v>59</v>
      </c>
      <c r="C46" s="43"/>
      <c r="D46" s="44"/>
      <c r="E46" s="44"/>
      <c r="F46" s="44"/>
      <c r="G46" s="44"/>
      <c r="H46" s="44"/>
      <c r="I46" s="44"/>
      <c r="J46" s="44"/>
      <c r="K46" s="44"/>
      <c r="L46" s="44"/>
      <c r="M46" s="44"/>
      <c r="N46" s="44"/>
      <c r="O46" s="44"/>
      <c r="P46" s="45">
        <f t="shared" si="6"/>
        <v>0</v>
      </c>
    </row>
    <row r="47" spans="2:16" ht="22.5" x14ac:dyDescent="0.2">
      <c r="B47" s="46" t="s">
        <v>69</v>
      </c>
      <c r="C47" s="43"/>
      <c r="D47" s="44"/>
      <c r="E47" s="44"/>
      <c r="F47" s="44"/>
      <c r="G47" s="44"/>
      <c r="H47" s="44"/>
      <c r="I47" s="44"/>
      <c r="J47" s="44"/>
      <c r="K47" s="44"/>
      <c r="L47" s="44"/>
      <c r="M47" s="44"/>
      <c r="N47" s="44"/>
      <c r="O47" s="44"/>
      <c r="P47" s="45">
        <f t="shared" si="6"/>
        <v>0</v>
      </c>
    </row>
    <row r="48" spans="2:16" x14ac:dyDescent="0.2">
      <c r="B48" s="71" t="s">
        <v>60</v>
      </c>
      <c r="C48" s="52"/>
      <c r="D48" s="72">
        <f>Expenses[[#Totals],[April]]+SUBTOTAL(109,CashPaidOut[Abril])</f>
        <v>0</v>
      </c>
      <c r="E48" s="72">
        <f>Expenses[[#Totals],[May]]+SUBTOTAL(109,CashPaidOut[Mayo])</f>
        <v>0</v>
      </c>
      <c r="F48" s="72">
        <f>Expenses[[#Totals],[June]]+SUBTOTAL(109,CashPaidOut[Junio])</f>
        <v>0</v>
      </c>
      <c r="G48" s="48">
        <f>Expenses[[#Totals],[July]]+SUBTOTAL(109,CashPaidOut[Julio])</f>
        <v>0</v>
      </c>
      <c r="H48" s="48">
        <f>Expenses[[#Totals],[Aug]]+SUBTOTAL(109,CashPaidOut[Agosto])</f>
        <v>0</v>
      </c>
      <c r="I48" s="48">
        <f>Expenses[[#Totals],[Sept]]+SUBTOTAL(109,CashPaidOut[Sept])</f>
        <v>0</v>
      </c>
      <c r="J48" s="48">
        <f>Expenses[[#Totals],[Jul-22]]+SUBTOTAL(109,CashPaidOut[Jul-22])</f>
        <v>0</v>
      </c>
      <c r="K48" s="48">
        <f>Expenses[[#Totals],[Aug-22]]+SUBTOTAL(109,CashPaidOut[Aug-22])</f>
        <v>0</v>
      </c>
      <c r="L48" s="48">
        <f>Expenses[[#Totals],[Sep-22]]+SUBTOTAL(109,CashPaidOut[Sep-22])</f>
        <v>0</v>
      </c>
      <c r="M48" s="48">
        <f>Expenses[[#Totals],[Oct-22]]+SUBTOTAL(109,CashPaidOut[Oct-22])</f>
        <v>0</v>
      </c>
      <c r="N48" s="48">
        <f>Expenses[[#Totals],[Nov-22]]+SUBTOTAL(109,CashPaidOut[Nov-22])</f>
        <v>0</v>
      </c>
      <c r="O48" s="48">
        <f>Expenses[[#Totals],[Dec-22]]+SUBTOTAL(109,CashPaidOut[Dec-22])</f>
        <v>0</v>
      </c>
      <c r="P48" s="72">
        <f t="shared" si="6"/>
        <v>0</v>
      </c>
    </row>
    <row r="49" spans="2:16" ht="22.5" x14ac:dyDescent="0.2">
      <c r="B49" s="54" t="s">
        <v>61</v>
      </c>
      <c r="C49" s="23">
        <f>C17</f>
        <v>0</v>
      </c>
      <c r="D49" s="23">
        <f>D17-CashPaidOut[[#Totals],[Abril]]</f>
        <v>0</v>
      </c>
      <c r="E49" s="23">
        <f>E17-CashPaidOut[[#Totals],[Mayo]]</f>
        <v>0</v>
      </c>
      <c r="F49" s="23">
        <f>F17-CashPaidOut[[#Totals],[Junio]]</f>
        <v>0</v>
      </c>
      <c r="G49" s="23">
        <f>G17-CashPaidOut[[#Totals],[Julio]]</f>
        <v>0</v>
      </c>
      <c r="H49" s="23">
        <f>H17-CashPaidOut[[#Totals],[Agosto]]</f>
        <v>0</v>
      </c>
      <c r="I49" s="23">
        <f>I17-CashPaidOut[[#Totals],[Sept]]</f>
        <v>0</v>
      </c>
      <c r="J49" s="23">
        <f>J17-CashPaidOut[[#Totals],[Jul-22]]</f>
        <v>0</v>
      </c>
      <c r="K49" s="23">
        <f>K17-CashPaidOut[[#Totals],[Aug-22]]</f>
        <v>0</v>
      </c>
      <c r="L49" s="23">
        <f>L17-CashPaidOut[[#Totals],[Sep-22]]</f>
        <v>0</v>
      </c>
      <c r="M49" s="23">
        <f>M17-CashPaidOut[[#Totals],[Oct-22]]</f>
        <v>0</v>
      </c>
      <c r="N49" s="23">
        <f>N17-CashPaidOut[[#Totals],[Nov-22]]</f>
        <v>0</v>
      </c>
      <c r="O49" s="23">
        <f>O17-CashPaidOut[[#Totals],[Dec-22]]</f>
        <v>0</v>
      </c>
      <c r="P49" s="55"/>
    </row>
    <row r="50" spans="2:16" x14ac:dyDescent="0.2">
      <c r="B50" s="13"/>
      <c r="C50" s="14"/>
      <c r="D50" s="14"/>
      <c r="E50" s="14"/>
      <c r="F50" s="14"/>
      <c r="G50" s="14"/>
      <c r="H50" s="14"/>
      <c r="I50" s="14"/>
      <c r="J50" s="14"/>
      <c r="K50" s="14"/>
      <c r="L50" s="14"/>
      <c r="M50" s="14"/>
      <c r="N50" s="14"/>
      <c r="O50" s="14"/>
      <c r="P50" s="14"/>
    </row>
    <row r="51" spans="2:16" x14ac:dyDescent="0.2">
      <c r="B51" s="64" t="s">
        <v>62</v>
      </c>
      <c r="C51" s="65" t="s">
        <v>2</v>
      </c>
      <c r="D51" s="58" t="s">
        <v>21</v>
      </c>
      <c r="E51" s="58" t="s">
        <v>22</v>
      </c>
      <c r="F51" s="58" t="s">
        <v>23</v>
      </c>
      <c r="G51" s="58" t="s">
        <v>24</v>
      </c>
      <c r="H51" s="58" t="s">
        <v>25</v>
      </c>
      <c r="I51" s="58" t="s">
        <v>15</v>
      </c>
      <c r="J51" s="58" t="s">
        <v>3</v>
      </c>
      <c r="K51" s="58" t="s">
        <v>4</v>
      </c>
      <c r="L51" s="58" t="s">
        <v>5</v>
      </c>
      <c r="M51" s="58" t="s">
        <v>6</v>
      </c>
      <c r="N51" s="58" t="s">
        <v>7</v>
      </c>
      <c r="O51" s="58" t="s">
        <v>8</v>
      </c>
      <c r="P51" s="66" t="s">
        <v>1</v>
      </c>
    </row>
    <row r="52" spans="2:16" x14ac:dyDescent="0.2">
      <c r="B52" s="31" t="s">
        <v>63</v>
      </c>
      <c r="C52" s="39"/>
      <c r="D52" s="3"/>
      <c r="E52" s="3"/>
      <c r="F52" s="3"/>
      <c r="G52" s="3"/>
      <c r="H52" s="3"/>
      <c r="I52" s="3"/>
      <c r="J52" s="3"/>
      <c r="K52" s="3"/>
      <c r="L52" s="3"/>
      <c r="M52" s="3"/>
      <c r="N52" s="3"/>
      <c r="O52" s="3"/>
      <c r="P52" s="32">
        <f>SUM(OtherOperationalData[[#This Row],[Abril]:[Dec-22]])</f>
        <v>0</v>
      </c>
    </row>
    <row r="53" spans="2:16" x14ac:dyDescent="0.2">
      <c r="B53" s="33" t="s">
        <v>64</v>
      </c>
      <c r="C53" s="11"/>
      <c r="D53" s="11"/>
      <c r="E53" s="11"/>
      <c r="F53" s="11"/>
      <c r="G53" s="11"/>
      <c r="H53" s="11"/>
      <c r="I53" s="11"/>
      <c r="J53" s="11"/>
      <c r="K53" s="11"/>
      <c r="L53" s="11"/>
      <c r="M53" s="11"/>
      <c r="N53" s="11"/>
      <c r="O53" s="11"/>
      <c r="P53" s="34">
        <f>SUM(OtherOperationalData[[#This Row],[ ]:[Dec-22]])</f>
        <v>0</v>
      </c>
    </row>
    <row r="54" spans="2:16" x14ac:dyDescent="0.2">
      <c r="B54" s="33" t="s">
        <v>65</v>
      </c>
      <c r="C54" s="11"/>
      <c r="D54" s="11"/>
      <c r="E54" s="11"/>
      <c r="F54" s="11"/>
      <c r="G54" s="11"/>
      <c r="H54" s="11"/>
      <c r="I54" s="11"/>
      <c r="J54" s="11"/>
      <c r="K54" s="11"/>
      <c r="L54" s="11"/>
      <c r="M54" s="11"/>
      <c r="N54" s="11"/>
      <c r="O54" s="11"/>
      <c r="P54" s="34">
        <f>SUM(OtherOperationalData[[#This Row],[ ]:[Dec-22]])</f>
        <v>0</v>
      </c>
    </row>
    <row r="55" spans="2:16" x14ac:dyDescent="0.2">
      <c r="B55" s="33" t="s">
        <v>66</v>
      </c>
      <c r="C55" s="11"/>
      <c r="D55" s="11"/>
      <c r="E55" s="11"/>
      <c r="F55" s="11"/>
      <c r="G55" s="11"/>
      <c r="H55" s="11"/>
      <c r="I55" s="11"/>
      <c r="J55" s="11"/>
      <c r="K55" s="11"/>
      <c r="L55" s="11"/>
      <c r="M55" s="11"/>
      <c r="N55" s="11"/>
      <c r="O55" s="11"/>
      <c r="P55" s="34">
        <f>SUM(OtherOperationalData[[#This Row],[ ]:[Dec-22]])</f>
        <v>0</v>
      </c>
    </row>
    <row r="56" spans="2:16" x14ac:dyDescent="0.2">
      <c r="B56" s="33" t="s">
        <v>67</v>
      </c>
      <c r="C56" s="11"/>
      <c r="D56" s="11"/>
      <c r="E56" s="11"/>
      <c r="F56" s="11"/>
      <c r="G56" s="11"/>
      <c r="H56" s="11"/>
      <c r="I56" s="11"/>
      <c r="J56" s="11"/>
      <c r="K56" s="11"/>
      <c r="L56" s="11"/>
      <c r="M56" s="11"/>
      <c r="N56" s="11"/>
      <c r="O56" s="11"/>
      <c r="P56" s="34">
        <f>SUM(OtherOperationalData[[#This Row],[ ]:[Dec-22]])</f>
        <v>0</v>
      </c>
    </row>
    <row r="57" spans="2:16" x14ac:dyDescent="0.2">
      <c r="B57" s="35" t="s">
        <v>68</v>
      </c>
      <c r="C57" s="38"/>
      <c r="D57" s="36"/>
      <c r="E57" s="36"/>
      <c r="F57" s="36"/>
      <c r="G57" s="36"/>
      <c r="H57" s="36"/>
      <c r="I57" s="36"/>
      <c r="J57" s="36"/>
      <c r="K57" s="36"/>
      <c r="L57" s="36"/>
      <c r="M57" s="36"/>
      <c r="N57" s="36"/>
      <c r="O57" s="36"/>
      <c r="P57" s="37">
        <f>SUM(OtherOperationalData[[#This Row],[Abril]:[Dec-22]])</f>
        <v>0</v>
      </c>
    </row>
  </sheetData>
  <sheetProtection insertColumns="0" insertRows="0"/>
  <mergeCells count="2">
    <mergeCell ref="B1:P1"/>
    <mergeCell ref="B2:P2"/>
  </mergeCells>
  <phoneticPr fontId="0" type="noConversion"/>
  <conditionalFormatting sqref="C7:O7">
    <cfRule type="cellIs" dxfId="138" priority="1" stopIfTrue="1" operator="lessThanOrEqual">
      <formula>$C$4</formula>
    </cfRule>
  </conditionalFormatting>
  <dataValidations count="29">
    <dataValidation type="decimal" allowBlank="1" showInputMessage="1" sqref="C7 D4:P4" xr:uid="{00000000-0002-0000-0000-000000000000}">
      <formula1>-10000000</formula1>
      <formula2>10000000</formula2>
    </dataValidation>
    <dataValidation operator="greaterThanOrEqual" allowBlank="1" showInputMessage="1" showErrorMessage="1" error="Please enter a number greater than zero." sqref="P6" xr:uid="{00000000-0002-0000-0000-000002000000}"/>
    <dataValidation type="decimal" operator="lessThanOrEqual" allowBlank="1" showInputMessage="1" showErrorMessage="1" sqref="C17:O17 C49:O49" xr:uid="{00000000-0002-0000-0000-000003000000}">
      <formula1>10000000</formula1>
    </dataValidation>
    <dataValidation type="date" allowBlank="1" showInputMessage="1" showErrorMessage="1" error="Please enter a valid date." prompt="Enter Starting Date in this cell" sqref="C3" xr:uid="{00000000-0002-0000-0000-000004000000}">
      <formula1>1</formula1>
      <formula2>73415</formula2>
    </dataValidation>
    <dataValidation type="decimal" operator="lessThanOrEqual" allowBlank="1" showInputMessage="1" sqref="D7:O7" xr:uid="{00000000-0002-0000-0000-000005000000}">
      <formula1>10000000</formula1>
    </dataValidation>
    <dataValidation type="decimal" errorStyle="warning" operator="lessThanOrEqual" allowBlank="1" showInputMessage="1" showErrorMessage="1" error="Please enter a number greater than zero" sqref="P10:P15 P52:P57 P44:P47 P20:P41" xr:uid="{804F8EE7-2B0B-46DA-9875-BB1371E4AA2F}">
      <formula1>10000000</formula1>
    </dataValidation>
    <dataValidation allowBlank="1" showInputMessage="1" showErrorMessage="1" prompt="Create Small Business Cash Flow Projection in this worksheet. Enter details in tables named Cash on Hand, Cash Receipts, Expenses, Cash Paid Out, and Other Operational Data " sqref="A1" xr:uid="{91E55EFA-4A23-4AFA-9AAC-6A7ACC776448}"/>
    <dataValidation allowBlank="1" showInputMessage="1" showErrorMessage="1" prompt="Title of this worksheet is in this cell. Enter Company Name in cell below" sqref="B1:P1" xr:uid="{566C09B0-E294-40F1-B0BF-5AB7430AC139}"/>
    <dataValidation allowBlank="1" showInputMessage="1" showErrorMessage="1" prompt="Enter Company Name in this cell, Starting Date in cell C3, and Cash balance alert minimum in cell C4" sqref="B2:P2" xr:uid="{CD64D921-F0AF-4AA9-A6DD-EFD35A9EC410}"/>
    <dataValidation allowBlank="1" showInputMessage="1" showErrorMessage="1" prompt="Enter Starting Date in cell at right" sqref="B3" xr:uid="{1F6A2E6B-9F5B-4777-8484-BD99AC75A5CA}"/>
    <dataValidation allowBlank="1" showInputMessage="1" showErrorMessage="1" prompt="Enter Cash balance alert minimum in cell at right" sqref="B4" xr:uid="{BB0AF17B-827E-4DCC-A0A3-36D2AF9B592B}"/>
    <dataValidation type="decimal" operator="lessThanOrEqual" allowBlank="1" showInputMessage="1" showErrorMessage="1" error="Please enter a number greater than zero." prompt="Enter Cash balance alert minimum in this cell and details in Cash on Hand table starting in cell C6. Cash on hand beginning of month label is in cell B7" sqref="C4" xr:uid="{E812B3AE-DBD1-4871-876D-92F6818D7312}">
      <formula1>10000000</formula1>
    </dataValidation>
    <dataValidation allowBlank="1" showInputMessage="1" showErrorMessage="1" prompt="Enter details in table at right" sqref="B6" xr:uid="{3830027A-6EBE-4F38-85D2-C701F11E6CFA}"/>
    <dataValidation allowBlank="1" showInputMessage="1" showErrorMessage="1" prompt="Enter Cash on hand in beginning of month in cell at right" sqref="B7" xr:uid="{D36564BD-6337-46DD-A1E7-94E630FDAC6F}"/>
    <dataValidation operator="greaterThanOrEqual" allowBlank="1" showInputMessage="1" showErrorMessage="1" error="Please enter a number greater than zero." prompt="Enter Cash on hand in beginning in cell below" sqref="C6" xr:uid="{2334E431-B28A-4AF1-AC6E-9209549B2125}"/>
    <dataValidation allowBlank="1" showInputMessage="1" prompt="Cash on hand is auto calculated for this month in cell below" sqref="D43:O43 D6:O6 D9:O9 D19:O19 D51:O51" xr:uid="{94B28EDD-F55B-4663-BE2E-CCA213201743}"/>
    <dataValidation allowBlank="1" showInputMessage="1" showErrorMessage="1" prompt="Enter details in Cash Receipts table below" sqref="B8" xr:uid="{DF3A80CC-4543-46BA-A64A-F2B21C703A6C}"/>
    <dataValidation allowBlank="1" showInputMessage="1" showErrorMessage="1" prompt="Enter or modify Cash Receipts items in this column under this heading" sqref="B9" xr:uid="{9ED0D7CD-6641-47A4-9A79-A8DF8CE60FFB}"/>
    <dataValidation allowBlank="1" showInputMessage="1" prompt="Total is auto calculated in this column under this heading. Total Cash Receipts and Total Cash Available are auto calculated at the end" sqref="P9" xr:uid="{2BBE8409-69CE-4273-8AD1-C6AEFACB64D0}"/>
    <dataValidation allowBlank="1" showInputMessage="1" showErrorMessage="1" prompt="Enter details in Expenses table below and in Cash Paid Out table starting in cell B46" sqref="B18" xr:uid="{65B94BE2-9355-4B1B-8361-9D9CE86535DE}"/>
    <dataValidation allowBlank="1" showInputMessage="1" showErrorMessage="1" prompt="Enter or modify Cash Paid Out items in this column under this heading" sqref="B19 B43" xr:uid="{BEAAAFD7-D0F9-43D5-86CD-1B5D509474D8}"/>
    <dataValidation allowBlank="1" showInputMessage="1" showErrorMessage="1" prompt="Total is auto calculated in this column under this heading. Subtotal is auto calculated at the end" sqref="P19" xr:uid="{89B3E677-8BA4-4880-9CD5-17A1FD4ADEAB}"/>
    <dataValidation allowBlank="1" showInputMessage="1" showErrorMessage="1" prompt="Total is auto calculated in this column under this heading. Total Cash Paid Out and Cash on hand at the end of month are auto calculated at the end" sqref="P43" xr:uid="{45483346-E341-4465-97C7-BCF61DB0AA30}"/>
    <dataValidation allowBlank="1" showInputMessage="1" showErrorMessage="1" prompt="Enter or modify Other Operating Data items in this column under this heading" sqref="B51" xr:uid="{400A117D-A7AC-4B13-BDC9-7F384693D24D}"/>
    <dataValidation allowBlank="1" showInputMessage="1" showErrorMessage="1" prompt="Enter details in Other Operational Data table below" sqref="B50" xr:uid="{47453186-77C9-4FD0-AF82-0C218D8785B9}"/>
    <dataValidation allowBlank="1" showInputMessage="1" showErrorMessage="1" prompt="Total is auto calculated in this column under this heading" sqref="P51" xr:uid="{29AD6124-437C-48F9-904B-D7BD3A3B4C2B}"/>
    <dataValidation allowBlank="1" showInputMessage="1" sqref="D50:O50" xr:uid="{850D6EE5-2289-46E1-875A-162398F1BDB6}"/>
    <dataValidation operator="lessThanOrEqual" allowBlank="1" showInputMessage="1" showErrorMessage="1" error="Please enter a number greater than zero." sqref="P50" xr:uid="{D2A17DC1-E6CB-4A1C-B917-B2258C4313DD}"/>
    <dataValidation type="decimal" allowBlank="1" showInputMessage="1" showErrorMessage="1" sqref="D10:O15 D44:O47 D52:O57 C53:C56 D20:O41" xr:uid="{84CAE0E0-3152-4547-A5F1-AF50A835ACC2}">
      <formula1>-10000000</formula1>
      <formula2>10000000</formula2>
    </dataValidation>
  </dataValidations>
  <printOptions horizontalCentered="1"/>
  <pageMargins left="0" right="0" top="0.5" bottom="0.25" header="0" footer="0"/>
  <pageSetup scale="84" orientation="landscape" r:id="rId1"/>
  <headerFooter alignWithMargins="0"/>
  <ignoredErrors>
    <ignoredError sqref="P20:P29 P31:P33 P34:P41 P30" emptyCellReference="1"/>
  </ignoredErrors>
  <tableParts count="5">
    <tablePart r:id="rId2"/>
    <tablePart r:id="rId3"/>
    <tablePart r:id="rId4"/>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B2:Q38"/>
  <sheetViews>
    <sheetView showGridLines="0" topLeftCell="B10" zoomScale="130" zoomScaleNormal="130" workbookViewId="0">
      <selection activeCell="G44" sqref="G44"/>
    </sheetView>
  </sheetViews>
  <sheetFormatPr defaultColWidth="9.33203125" defaultRowHeight="11.25" x14ac:dyDescent="0.2"/>
  <cols>
    <col min="1" max="1" width="9.33203125" style="9"/>
    <col min="2" max="2" width="30.1640625" style="9" bestFit="1" customWidth="1"/>
    <col min="3" max="3" width="9.33203125" style="9"/>
    <col min="4" max="4" width="13.33203125" style="9" bestFit="1" customWidth="1"/>
    <col min="5" max="16384" width="9.33203125" style="9"/>
  </cols>
  <sheetData>
    <row r="2" spans="2:17" x14ac:dyDescent="0.2">
      <c r="B2" s="78" t="s">
        <v>72</v>
      </c>
      <c r="C2" s="78"/>
      <c r="D2" s="78"/>
      <c r="E2" s="78"/>
      <c r="F2" s="78"/>
      <c r="G2" s="78"/>
      <c r="H2" s="78"/>
      <c r="I2" s="78"/>
      <c r="J2" s="78"/>
      <c r="K2" s="78"/>
      <c r="L2" s="78"/>
      <c r="M2" s="78"/>
      <c r="N2" s="78"/>
      <c r="O2" s="78"/>
      <c r="P2" s="78"/>
      <c r="Q2" s="78"/>
    </row>
    <row r="3" spans="2:17" x14ac:dyDescent="0.2">
      <c r="B3" s="78"/>
      <c r="C3" s="78"/>
      <c r="D3" s="78"/>
      <c r="E3" s="78"/>
      <c r="F3" s="78"/>
      <c r="G3" s="78"/>
      <c r="H3" s="78"/>
      <c r="I3" s="78"/>
      <c r="J3" s="78"/>
      <c r="K3" s="78"/>
      <c r="L3" s="78"/>
      <c r="M3" s="78"/>
      <c r="N3" s="78"/>
      <c r="O3" s="78"/>
      <c r="P3" s="78"/>
      <c r="Q3" s="78"/>
    </row>
    <row r="4" spans="2:17" x14ac:dyDescent="0.2">
      <c r="B4" s="78"/>
      <c r="C4" s="78"/>
      <c r="D4" s="78"/>
      <c r="E4" s="78"/>
      <c r="F4" s="78"/>
      <c r="G4" s="78"/>
      <c r="H4" s="78"/>
      <c r="I4" s="78"/>
      <c r="J4" s="78"/>
      <c r="K4" s="78"/>
      <c r="L4" s="78"/>
      <c r="M4" s="78"/>
      <c r="N4" s="78"/>
      <c r="O4" s="78"/>
      <c r="P4" s="78"/>
      <c r="Q4" s="78"/>
    </row>
    <row r="5" spans="2:17" x14ac:dyDescent="0.2">
      <c r="B5" s="78"/>
      <c r="C5" s="78"/>
      <c r="D5" s="78"/>
      <c r="E5" s="78"/>
      <c r="F5" s="78"/>
      <c r="G5" s="78"/>
      <c r="H5" s="78"/>
      <c r="I5" s="78"/>
      <c r="J5" s="78"/>
      <c r="K5" s="78"/>
      <c r="L5" s="78"/>
      <c r="M5" s="78"/>
      <c r="N5" s="78"/>
      <c r="O5" s="78"/>
      <c r="P5" s="78"/>
      <c r="Q5" s="78"/>
    </row>
    <row r="6" spans="2:17" x14ac:dyDescent="0.2">
      <c r="B6" s="78"/>
      <c r="C6" s="78"/>
      <c r="D6" s="78"/>
      <c r="E6" s="78"/>
      <c r="F6" s="78"/>
      <c r="G6" s="78"/>
      <c r="H6" s="78"/>
      <c r="I6" s="78"/>
      <c r="J6" s="78"/>
      <c r="K6" s="78"/>
      <c r="L6" s="78"/>
      <c r="M6" s="78"/>
      <c r="N6" s="78"/>
      <c r="O6" s="78"/>
      <c r="P6" s="78"/>
      <c r="Q6" s="78"/>
    </row>
    <row r="7" spans="2:17" x14ac:dyDescent="0.2">
      <c r="B7" s="78"/>
      <c r="C7" s="78"/>
      <c r="D7" s="78"/>
      <c r="E7" s="78"/>
      <c r="F7" s="78"/>
      <c r="G7" s="78"/>
      <c r="H7" s="78"/>
      <c r="I7" s="78"/>
      <c r="J7" s="78"/>
      <c r="K7" s="78"/>
      <c r="L7" s="78"/>
      <c r="M7" s="78"/>
      <c r="N7" s="78"/>
      <c r="O7" s="78"/>
      <c r="P7" s="78"/>
      <c r="Q7" s="78"/>
    </row>
    <row r="8" spans="2:17" x14ac:dyDescent="0.2">
      <c r="B8" s="78"/>
      <c r="C8" s="78"/>
      <c r="D8" s="78"/>
      <c r="E8" s="78"/>
      <c r="F8" s="78"/>
      <c r="G8" s="78"/>
      <c r="H8" s="78"/>
      <c r="I8" s="78"/>
      <c r="J8" s="78"/>
      <c r="K8" s="78"/>
      <c r="L8" s="78"/>
      <c r="M8" s="78"/>
      <c r="N8" s="78"/>
      <c r="O8" s="78"/>
      <c r="P8" s="78"/>
      <c r="Q8" s="78"/>
    </row>
    <row r="9" spans="2:17" x14ac:dyDescent="0.2">
      <c r="B9" s="78"/>
      <c r="C9" s="78"/>
      <c r="D9" s="78"/>
      <c r="E9" s="78"/>
      <c r="F9" s="78"/>
      <c r="G9" s="78"/>
      <c r="H9" s="78"/>
      <c r="I9" s="78"/>
      <c r="J9" s="78"/>
      <c r="K9" s="78"/>
      <c r="L9" s="78"/>
      <c r="M9" s="78"/>
      <c r="N9" s="78"/>
      <c r="O9" s="78"/>
      <c r="P9" s="78"/>
      <c r="Q9" s="78"/>
    </row>
    <row r="10" spans="2:17" x14ac:dyDescent="0.2">
      <c r="B10" s="78"/>
      <c r="C10" s="78"/>
      <c r="D10" s="78"/>
      <c r="E10" s="78"/>
      <c r="F10" s="78"/>
      <c r="G10" s="78"/>
      <c r="H10" s="78"/>
      <c r="I10" s="78"/>
      <c r="J10" s="78"/>
      <c r="K10" s="78"/>
      <c r="L10" s="78"/>
      <c r="M10" s="78"/>
      <c r="N10" s="78"/>
      <c r="O10" s="78"/>
      <c r="P10" s="78"/>
      <c r="Q10" s="78"/>
    </row>
    <row r="11" spans="2:17" x14ac:dyDescent="0.2">
      <c r="B11" s="78"/>
      <c r="C11" s="78"/>
      <c r="D11" s="78"/>
      <c r="E11" s="78"/>
      <c r="F11" s="78"/>
      <c r="G11" s="78"/>
      <c r="H11" s="78"/>
      <c r="I11" s="78"/>
      <c r="J11" s="78"/>
      <c r="K11" s="78"/>
      <c r="L11" s="78"/>
      <c r="M11" s="78"/>
      <c r="N11" s="78"/>
      <c r="O11" s="78"/>
      <c r="P11" s="78"/>
      <c r="Q11" s="78"/>
    </row>
    <row r="12" spans="2:17" x14ac:dyDescent="0.2">
      <c r="B12" s="78"/>
      <c r="C12" s="78"/>
      <c r="D12" s="78"/>
      <c r="E12" s="78"/>
      <c r="F12" s="78"/>
      <c r="G12" s="78"/>
      <c r="H12" s="78"/>
      <c r="I12" s="78"/>
      <c r="J12" s="78"/>
      <c r="K12" s="78"/>
      <c r="L12" s="78"/>
      <c r="M12" s="78"/>
      <c r="N12" s="78"/>
      <c r="O12" s="78"/>
      <c r="P12" s="78"/>
      <c r="Q12" s="78"/>
    </row>
    <row r="13" spans="2:17" x14ac:dyDescent="0.2">
      <c r="B13" s="78"/>
      <c r="C13" s="78"/>
      <c r="D13" s="78"/>
      <c r="E13" s="78"/>
      <c r="F13" s="78"/>
      <c r="G13" s="78"/>
      <c r="H13" s="78"/>
      <c r="I13" s="78"/>
      <c r="J13" s="78"/>
      <c r="K13" s="78"/>
      <c r="L13" s="78"/>
      <c r="M13" s="78"/>
      <c r="N13" s="78"/>
      <c r="O13" s="78"/>
      <c r="P13" s="78"/>
      <c r="Q13" s="78"/>
    </row>
    <row r="14" spans="2:17" x14ac:dyDescent="0.2">
      <c r="B14" s="78"/>
      <c r="C14" s="78"/>
      <c r="D14" s="78"/>
      <c r="E14" s="78"/>
      <c r="F14" s="78"/>
      <c r="G14" s="78"/>
      <c r="H14" s="78"/>
      <c r="I14" s="78"/>
      <c r="J14" s="78"/>
      <c r="K14" s="78"/>
      <c r="L14" s="78"/>
      <c r="M14" s="78"/>
      <c r="N14" s="78"/>
      <c r="O14" s="78"/>
      <c r="P14" s="78"/>
      <c r="Q14" s="78"/>
    </row>
    <row r="15" spans="2:17" x14ac:dyDescent="0.2">
      <c r="B15" s="78"/>
      <c r="C15" s="78"/>
      <c r="D15" s="78"/>
      <c r="E15" s="78"/>
      <c r="F15" s="78"/>
      <c r="G15" s="78"/>
      <c r="H15" s="78"/>
      <c r="I15" s="78"/>
      <c r="J15" s="78"/>
      <c r="K15" s="78"/>
      <c r="L15" s="78"/>
      <c r="M15" s="78"/>
      <c r="N15" s="78"/>
      <c r="O15" s="78"/>
      <c r="P15" s="78"/>
      <c r="Q15" s="78"/>
    </row>
    <row r="16" spans="2:17" x14ac:dyDescent="0.2">
      <c r="B16" s="78"/>
      <c r="C16" s="78"/>
      <c r="D16" s="78"/>
      <c r="E16" s="78"/>
      <c r="F16" s="78"/>
      <c r="G16" s="78"/>
      <c r="H16" s="78"/>
      <c r="I16" s="78"/>
      <c r="J16" s="78"/>
      <c r="K16" s="78"/>
      <c r="L16" s="78"/>
      <c r="M16" s="78"/>
      <c r="N16" s="78"/>
      <c r="O16" s="78"/>
      <c r="P16" s="78"/>
      <c r="Q16" s="78"/>
    </row>
    <row r="17" spans="2:17" x14ac:dyDescent="0.2">
      <c r="B17" s="78"/>
      <c r="C17" s="78"/>
      <c r="D17" s="78"/>
      <c r="E17" s="78"/>
      <c r="F17" s="78"/>
      <c r="G17" s="78"/>
      <c r="H17" s="78"/>
      <c r="I17" s="78"/>
      <c r="J17" s="78"/>
      <c r="K17" s="78"/>
      <c r="L17" s="78"/>
      <c r="M17" s="78"/>
      <c r="N17" s="78"/>
      <c r="O17" s="78"/>
      <c r="P17" s="78"/>
      <c r="Q17" s="78"/>
    </row>
    <row r="18" spans="2:17" x14ac:dyDescent="0.2">
      <c r="B18" s="78"/>
      <c r="C18" s="78"/>
      <c r="D18" s="78"/>
      <c r="E18" s="78"/>
      <c r="F18" s="78"/>
      <c r="G18" s="78"/>
      <c r="H18" s="78"/>
      <c r="I18" s="78"/>
      <c r="J18" s="78"/>
      <c r="K18" s="78"/>
      <c r="L18" s="78"/>
      <c r="M18" s="78"/>
      <c r="N18" s="78"/>
      <c r="O18" s="78"/>
      <c r="P18" s="78"/>
      <c r="Q18" s="78"/>
    </row>
    <row r="19" spans="2:17" x14ac:dyDescent="0.2">
      <c r="B19" s="78"/>
      <c r="C19" s="78"/>
      <c r="D19" s="78"/>
      <c r="E19" s="78"/>
      <c r="F19" s="78"/>
      <c r="G19" s="78"/>
      <c r="H19" s="78"/>
      <c r="I19" s="78"/>
      <c r="J19" s="78"/>
      <c r="K19" s="78"/>
      <c r="L19" s="78"/>
      <c r="M19" s="78"/>
      <c r="N19" s="78"/>
      <c r="O19" s="78"/>
      <c r="P19" s="78"/>
      <c r="Q19" s="78"/>
    </row>
    <row r="20" spans="2:17" x14ac:dyDescent="0.2">
      <c r="B20" s="78"/>
      <c r="C20" s="78"/>
      <c r="D20" s="78"/>
      <c r="E20" s="78"/>
      <c r="F20" s="78"/>
      <c r="G20" s="78"/>
      <c r="H20" s="78"/>
      <c r="I20" s="78"/>
      <c r="J20" s="78"/>
      <c r="K20" s="78"/>
      <c r="L20" s="78"/>
      <c r="M20" s="78"/>
      <c r="N20" s="78"/>
      <c r="O20" s="78"/>
      <c r="P20" s="78"/>
      <c r="Q20" s="78"/>
    </row>
    <row r="21" spans="2:17" x14ac:dyDescent="0.2">
      <c r="B21" s="78"/>
      <c r="C21" s="78"/>
      <c r="D21" s="78"/>
      <c r="E21" s="78"/>
      <c r="F21" s="78"/>
      <c r="G21" s="78"/>
      <c r="H21" s="78"/>
      <c r="I21" s="78"/>
      <c r="J21" s="78"/>
      <c r="K21" s="78"/>
      <c r="L21" s="78"/>
      <c r="M21" s="78"/>
      <c r="N21" s="78"/>
      <c r="O21" s="78"/>
      <c r="P21" s="78"/>
      <c r="Q21" s="78"/>
    </row>
    <row r="22" spans="2:17" x14ac:dyDescent="0.2">
      <c r="B22" s="78"/>
      <c r="C22" s="78"/>
      <c r="D22" s="78"/>
      <c r="E22" s="78"/>
      <c r="F22" s="78"/>
      <c r="G22" s="78"/>
      <c r="H22" s="78"/>
      <c r="I22" s="78"/>
      <c r="J22" s="78"/>
      <c r="K22" s="78"/>
      <c r="L22" s="78"/>
      <c r="M22" s="78"/>
      <c r="N22" s="78"/>
      <c r="O22" s="78"/>
      <c r="P22" s="78"/>
      <c r="Q22" s="78"/>
    </row>
    <row r="23" spans="2:17" x14ac:dyDescent="0.2">
      <c r="B23" s="78"/>
      <c r="C23" s="78"/>
      <c r="D23" s="78"/>
      <c r="E23" s="78"/>
      <c r="F23" s="78"/>
      <c r="G23" s="78"/>
      <c r="H23" s="78"/>
      <c r="I23" s="78"/>
      <c r="J23" s="78"/>
      <c r="K23" s="78"/>
      <c r="L23" s="78"/>
      <c r="M23" s="78"/>
      <c r="N23" s="78"/>
      <c r="O23" s="78"/>
      <c r="P23" s="78"/>
      <c r="Q23" s="78"/>
    </row>
    <row r="24" spans="2:17" x14ac:dyDescent="0.2">
      <c r="B24" s="78"/>
      <c r="C24" s="78"/>
      <c r="D24" s="78"/>
      <c r="E24" s="78"/>
      <c r="F24" s="78"/>
      <c r="G24" s="78"/>
      <c r="H24" s="78"/>
      <c r="I24" s="78"/>
      <c r="J24" s="78"/>
      <c r="K24" s="78"/>
      <c r="L24" s="78"/>
      <c r="M24" s="78"/>
      <c r="N24" s="78"/>
      <c r="O24" s="78"/>
      <c r="P24" s="78"/>
      <c r="Q24" s="78"/>
    </row>
    <row r="25" spans="2:17" x14ac:dyDescent="0.2">
      <c r="B25" s="78"/>
      <c r="C25" s="78"/>
      <c r="D25" s="78"/>
      <c r="E25" s="78"/>
      <c r="F25" s="78"/>
      <c r="G25" s="78"/>
      <c r="H25" s="78"/>
      <c r="I25" s="78"/>
      <c r="J25" s="78"/>
      <c r="K25" s="78"/>
      <c r="L25" s="78"/>
      <c r="M25" s="78"/>
      <c r="N25" s="78"/>
      <c r="O25" s="78"/>
      <c r="P25" s="78"/>
      <c r="Q25" s="78"/>
    </row>
    <row r="26" spans="2:17" x14ac:dyDescent="0.2">
      <c r="B26" s="78"/>
      <c r="C26" s="78"/>
      <c r="D26" s="78"/>
      <c r="E26" s="78"/>
      <c r="F26" s="78"/>
      <c r="G26" s="78"/>
      <c r="H26" s="78"/>
      <c r="I26" s="78"/>
      <c r="J26" s="78"/>
      <c r="K26" s="78"/>
      <c r="L26" s="78"/>
      <c r="M26" s="78"/>
      <c r="N26" s="78"/>
      <c r="O26" s="78"/>
      <c r="P26" s="78"/>
      <c r="Q26" s="78"/>
    </row>
    <row r="27" spans="2:17" x14ac:dyDescent="0.2">
      <c r="B27" s="78"/>
      <c r="C27" s="78"/>
      <c r="D27" s="78"/>
      <c r="E27" s="78"/>
      <c r="F27" s="78"/>
      <c r="G27" s="78"/>
      <c r="H27" s="78"/>
      <c r="I27" s="78"/>
      <c r="J27" s="78"/>
      <c r="K27" s="78"/>
      <c r="L27" s="78"/>
      <c r="M27" s="78"/>
      <c r="N27" s="78"/>
      <c r="O27" s="78"/>
      <c r="P27" s="78"/>
      <c r="Q27" s="78"/>
    </row>
    <row r="28" spans="2:17" x14ac:dyDescent="0.2">
      <c r="B28" s="78"/>
      <c r="C28" s="78"/>
      <c r="D28" s="78"/>
      <c r="E28" s="78"/>
      <c r="F28" s="78"/>
      <c r="G28" s="78"/>
      <c r="H28" s="78"/>
      <c r="I28" s="78"/>
      <c r="J28" s="78"/>
      <c r="K28" s="78"/>
      <c r="L28" s="78"/>
      <c r="M28" s="78"/>
      <c r="N28" s="78"/>
      <c r="O28" s="78"/>
      <c r="P28" s="78"/>
      <c r="Q28" s="78"/>
    </row>
    <row r="29" spans="2:17" x14ac:dyDescent="0.2">
      <c r="B29" s="78"/>
      <c r="C29" s="78"/>
      <c r="D29" s="78"/>
      <c r="E29" s="78"/>
      <c r="F29" s="78"/>
      <c r="G29" s="78"/>
      <c r="H29" s="78"/>
      <c r="I29" s="78"/>
      <c r="J29" s="78"/>
      <c r="K29" s="78"/>
      <c r="L29" s="78"/>
      <c r="M29" s="78"/>
      <c r="N29" s="78"/>
      <c r="O29" s="78"/>
      <c r="P29" s="78"/>
      <c r="Q29" s="78"/>
    </row>
    <row r="30" spans="2:17" x14ac:dyDescent="0.2">
      <c r="B30" s="78"/>
      <c r="C30" s="78"/>
      <c r="D30" s="78"/>
      <c r="E30" s="78"/>
      <c r="F30" s="78"/>
      <c r="G30" s="78"/>
      <c r="H30" s="78"/>
      <c r="I30" s="78"/>
      <c r="J30" s="78"/>
      <c r="K30" s="78"/>
      <c r="L30" s="78"/>
      <c r="M30" s="78"/>
      <c r="N30" s="78"/>
      <c r="O30" s="78"/>
      <c r="P30" s="78"/>
      <c r="Q30" s="78"/>
    </row>
    <row r="31" spans="2:17" x14ac:dyDescent="0.2">
      <c r="B31" s="78"/>
      <c r="C31" s="78"/>
      <c r="D31" s="78"/>
      <c r="E31" s="78"/>
      <c r="F31" s="78"/>
      <c r="G31" s="78"/>
      <c r="H31" s="78"/>
      <c r="I31" s="78"/>
      <c r="J31" s="78"/>
      <c r="K31" s="78"/>
      <c r="L31" s="78"/>
      <c r="M31" s="78"/>
      <c r="N31" s="78"/>
      <c r="O31" s="78"/>
      <c r="P31" s="78"/>
      <c r="Q31" s="78"/>
    </row>
    <row r="32" spans="2:17" x14ac:dyDescent="0.2">
      <c r="B32" s="78"/>
      <c r="C32" s="78"/>
      <c r="D32" s="78"/>
      <c r="E32" s="78"/>
      <c r="F32" s="78"/>
      <c r="G32" s="78"/>
      <c r="H32" s="78"/>
      <c r="I32" s="78"/>
      <c r="J32" s="78"/>
      <c r="K32" s="78"/>
      <c r="L32" s="78"/>
      <c r="M32" s="78"/>
      <c r="N32" s="78"/>
      <c r="O32" s="78"/>
      <c r="P32" s="78"/>
      <c r="Q32" s="78"/>
    </row>
    <row r="33" spans="2:17" x14ac:dyDescent="0.2">
      <c r="B33" s="78"/>
      <c r="C33" s="78"/>
      <c r="D33" s="78"/>
      <c r="E33" s="78"/>
      <c r="F33" s="78"/>
      <c r="G33" s="78"/>
      <c r="H33" s="78"/>
      <c r="I33" s="78"/>
      <c r="J33" s="78"/>
      <c r="K33" s="78"/>
      <c r="L33" s="78"/>
      <c r="M33" s="78"/>
      <c r="N33" s="78"/>
      <c r="O33" s="78"/>
      <c r="P33" s="78"/>
      <c r="Q33" s="78"/>
    </row>
    <row r="34" spans="2:17" x14ac:dyDescent="0.2">
      <c r="B34" s="78"/>
      <c r="C34" s="78"/>
      <c r="D34" s="78"/>
      <c r="E34" s="78"/>
      <c r="F34" s="78"/>
      <c r="G34" s="78"/>
      <c r="H34" s="78"/>
      <c r="I34" s="78"/>
      <c r="J34" s="78"/>
      <c r="K34" s="78"/>
      <c r="L34" s="78"/>
      <c r="M34" s="78"/>
      <c r="N34" s="78"/>
      <c r="O34" s="78"/>
      <c r="P34" s="78"/>
      <c r="Q34" s="78"/>
    </row>
    <row r="35" spans="2:17" x14ac:dyDescent="0.2">
      <c r="B35" s="78"/>
      <c r="C35" s="78"/>
      <c r="D35" s="78"/>
      <c r="E35" s="78"/>
      <c r="F35" s="78"/>
      <c r="G35" s="78"/>
      <c r="H35" s="78"/>
      <c r="I35" s="78"/>
      <c r="J35" s="78"/>
      <c r="K35" s="78"/>
      <c r="L35" s="78"/>
      <c r="M35" s="78"/>
      <c r="N35" s="78"/>
      <c r="O35" s="78"/>
      <c r="P35" s="78"/>
      <c r="Q35" s="78"/>
    </row>
    <row r="37" spans="2:17" ht="12.75" x14ac:dyDescent="0.2">
      <c r="B37" s="77" t="s">
        <v>71</v>
      </c>
      <c r="C37" s="77"/>
      <c r="D37" s="56">
        <f>[0]!Cash_minimum</f>
        <v>0</v>
      </c>
    </row>
    <row r="38" spans="2:17" ht="12.75" x14ac:dyDescent="0.2">
      <c r="B38" s="2"/>
      <c r="C38" s="20"/>
    </row>
  </sheetData>
  <mergeCells count="2">
    <mergeCell ref="B37:C37"/>
    <mergeCell ref="B2:Q35"/>
  </mergeCells>
  <phoneticPr fontId="2" type="noConversion"/>
  <dataValidations count="3">
    <dataValidation allowBlank="1" showInputMessage="1" showErrorMessage="1" prompt="Chart in cell B2 and Cash balance alert minimum in cell D37 are auto updated in this worksheet" sqref="A1" xr:uid="{FF5A3F0E-E72F-4D10-BFB8-8E2EF1C268AD}"/>
    <dataValidation allowBlank="1" showInputMessage="1" showErrorMessage="1" prompt="Cash balance alert minimum is auto updated in cell at right " sqref="B37:C37" xr:uid="{DB1CD747-BA1F-4D62-9366-13DF1A9C2491}"/>
    <dataValidation allowBlank="1" showInputMessage="1" showErrorMessage="1" prompt="Cash balance alert minimum is auto updated in this cell" sqref="D37" xr:uid="{6E9AFAFF-98E5-47F2-B127-CFEA61580944}"/>
  </dataValidations>
  <pageMargins left="0.75" right="0.75" top="1" bottom="1" header="0.5" footer="0.5"/>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Props1.xml><?xml version="1.0" encoding="utf-8"?>
<ds:datastoreItem xmlns:ds="http://schemas.openxmlformats.org/officeDocument/2006/customXml" ds:itemID="{133DD424-FC02-4E74-83F6-36F4774EEDDF}">
  <ds:schemaRefs>
    <ds:schemaRef ds:uri="http://schemas.microsoft.com/sharepoint/v3/contenttype/forms"/>
  </ds:schemaRefs>
</ds:datastoreItem>
</file>

<file path=customXml/itemProps2.xml><?xml version="1.0" encoding="utf-8"?>
<ds:datastoreItem xmlns:ds="http://schemas.openxmlformats.org/officeDocument/2006/customXml" ds:itemID="{CF1D1465-AA96-4DA0-95E9-0CEA48C723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111029-9263-48A0-82FD-95F7C86A15B2}">
  <ds:schemaRefs>
    <ds:schemaRef ds:uri="http://schemas.microsoft.com/office/2006/metadata/properties"/>
    <ds:schemaRef ds:uri="http://schemas.microsoft.com/office/infopath/2007/PartnerControls"/>
    <ds:schemaRef ds:uri="71af3243-3dd4-4a8d-8c0d-dd76da1f02a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Cash Flow</vt:lpstr>
      <vt:lpstr>Cash Flow Chart</vt:lpstr>
      <vt:lpstr>Cash_beginning</vt:lpstr>
      <vt:lpstr>Cash_minimum</vt:lpstr>
      <vt:lpstr>Company_name</vt:lpstr>
      <vt:lpstr>'Cash Flow'!Print_Titles</vt:lpstr>
      <vt:lpstr>Start_date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2019-07-07T23:32:22Z</dcterms:created>
  <dcterms:modified xsi:type="dcterms:W3CDTF">2022-04-12T19:18:39Z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